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0"/>
  </bookViews>
  <sheets>
    <sheet name="січень-серпень 202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<sst xmlns="http://schemas.openxmlformats.org/spreadsheetml/2006/main" count="116" uniqueCount="65">
  <si>
    <t>КЕКВ 2111 "Заробітна плата"</t>
  </si>
  <si>
    <t>КЕКВ 2120 "Нарахування на зар.плату"</t>
  </si>
  <si>
    <t>КЕКВ 2210 "Предмети,матеріали,обладнання та інвентар"</t>
  </si>
  <si>
    <t>КЕКВ 2220 "Медикаменти та перев*язувальні матеріали"</t>
  </si>
  <si>
    <t>КЕКВ 2230 "Продукти харчування"</t>
  </si>
  <si>
    <t>КЕКВ 2240 "Оплата послуг (крім комунальних)</t>
  </si>
  <si>
    <t>КЕКВ 2250 "Видатки на відрядження"</t>
  </si>
  <si>
    <t>КЕКВ 2271 "Оплата теплопостачання"</t>
  </si>
  <si>
    <t>КЕКВ 2272 "Оплата водопостачання та водовідведення"</t>
  </si>
  <si>
    <t>КЕКВ 2273 "Оплата електроенергії"</t>
  </si>
  <si>
    <t>КЕКВ 2274 "Оплата природного газу"</t>
  </si>
  <si>
    <t>КЕКВ 2275 "Оплата інших енергоносіїв" (вугілля, дрова, брикети)</t>
  </si>
  <si>
    <t>КЕКВ 2282 "Окремі заходи по реалізації держ.програм"</t>
  </si>
  <si>
    <t>КЕКВ 2730 "Інші виплати населенню"</t>
  </si>
  <si>
    <t>КЕКВ 2800 "Інші поточні видатки"</t>
  </si>
  <si>
    <t>Разом</t>
  </si>
  <si>
    <t>Назва закладу</t>
  </si>
  <si>
    <t xml:space="preserve">Фактичні видатки </t>
  </si>
  <si>
    <t xml:space="preserve">ДНЗ №1 </t>
  </si>
  <si>
    <t>ДНЗ№2</t>
  </si>
  <si>
    <t>ДНЗ№3</t>
  </si>
  <si>
    <t>ДНЗ№4</t>
  </si>
  <si>
    <t>ДНЗ№5</t>
  </si>
  <si>
    <t>ДНЗ№6</t>
  </si>
  <si>
    <t>ДНЗ№7</t>
  </si>
  <si>
    <t>ДНЗ№8</t>
  </si>
  <si>
    <t>ГЦДТ</t>
  </si>
  <si>
    <t>ДЮСШ</t>
  </si>
  <si>
    <t>связь</t>
  </si>
  <si>
    <t>2110 субвенция</t>
  </si>
  <si>
    <t>2110 местный</t>
  </si>
  <si>
    <t>2120 субв</t>
  </si>
  <si>
    <t>2120 местн</t>
  </si>
  <si>
    <t xml:space="preserve">ЗДО №1 </t>
  </si>
  <si>
    <t>МЦДТ</t>
  </si>
  <si>
    <t xml:space="preserve">до листа Управління  </t>
  </si>
  <si>
    <t>разом</t>
  </si>
  <si>
    <t>ЗДО№2</t>
  </si>
  <si>
    <t>ЗДО№3</t>
  </si>
  <si>
    <t>ЗДО№4</t>
  </si>
  <si>
    <t>ЗДО№5</t>
  </si>
  <si>
    <t>ЗДО№6</t>
  </si>
  <si>
    <t>ЗДО№7</t>
  </si>
  <si>
    <t>ЗДО№8</t>
  </si>
  <si>
    <t>ІРЦ</t>
  </si>
  <si>
    <t>охорона</t>
  </si>
  <si>
    <t>дератиз.і дезинфек</t>
  </si>
  <si>
    <t>ИРЦ</t>
  </si>
  <si>
    <t>КЕКВ 3110 "Капітальні видатки"</t>
  </si>
  <si>
    <t>Затверджено з урахуванням змін на 2021 рік</t>
  </si>
  <si>
    <t>Всього по закладам дошкільної освіти</t>
  </si>
  <si>
    <t>Додаток  №1</t>
  </si>
  <si>
    <t>зарплата</t>
  </si>
  <si>
    <t>НВК сад</t>
  </si>
  <si>
    <t>Головний бухгалтер                                                                 Олена ОРЛИК</t>
  </si>
  <si>
    <t>лекц.-інструкт.</t>
  </si>
  <si>
    <t>доставка пер.вид.</t>
  </si>
  <si>
    <t>прочие</t>
  </si>
  <si>
    <t xml:space="preserve"> В.о. начальника                                                                       Олена  ПРИНЦ</t>
  </si>
  <si>
    <t>заправка карт.</t>
  </si>
  <si>
    <t xml:space="preserve">     Виконавець:Олена ВОЛКОВА 2-22-85</t>
  </si>
  <si>
    <t>залишки планових асигнувань станом 01.09.2021</t>
  </si>
  <si>
    <t>пожежн.систем.</t>
  </si>
  <si>
    <r>
      <t xml:space="preserve">Інформація щодо проведених фактичних видатків по  закладам дошкільної освіти  </t>
    </r>
    <r>
      <rPr>
        <b/>
        <sz val="18"/>
        <rFont val="Times New Roman"/>
        <family val="1"/>
      </rPr>
      <t xml:space="preserve">Управління освіти </t>
    </r>
    <r>
      <rPr>
        <b/>
        <sz val="14"/>
        <rFont val="Times New Roman"/>
        <family val="1"/>
      </rPr>
      <t xml:space="preserve"> БІЛГОРОД-ДНІСТРОВСЬКОЇ МІСЬКОЇ РАДИ  </t>
    </r>
    <r>
      <rPr>
        <b/>
        <sz val="18"/>
        <rFont val="Times New Roman"/>
        <family val="1"/>
      </rPr>
      <t>за  січень-серпень м-ц 2021 р</t>
    </r>
  </si>
  <si>
    <t>від   16 вересня  2021 №_01-08/1188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</si>
</sst>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15" xfId="0" applyFont="1" applyBorder="1" applyAlignment="1">
      <alignment wrapText="1"/>
    </xf>
    <xf numFmtId="0" fontId="9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9" fillId="0" borderId="14" xfId="0" applyFont="1" applyBorder="1" applyAlignment="1">
      <alignment horizontal="center" vertical="center" wrapText="1" shrinkToFit="1"/>
    </xf>
    <xf numFmtId="9" fontId="9" fillId="0" borderId="14" xfId="57" applyFont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19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1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9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1"/>
  <sheetViews>
    <sheetView tabSelected="1" view="pageBreakPreview" zoomScale="80" zoomScaleSheetLayoutView="80" zoomScalePageLayoutView="0" workbookViewId="0" topLeftCell="D1">
      <selection activeCell="Q4" sqref="Q4"/>
    </sheetView>
  </sheetViews>
  <sheetFormatPr defaultColWidth="9.140625" defaultRowHeight="12.75"/>
  <cols>
    <col min="1" max="1" width="17.7109375" style="0" customWidth="1"/>
    <col min="2" max="2" width="11.57421875" style="0" customWidth="1"/>
    <col min="3" max="3" width="12.140625" style="0" customWidth="1"/>
    <col min="4" max="4" width="14.7109375" style="0" customWidth="1"/>
    <col min="5" max="5" width="12.8515625" style="0" customWidth="1"/>
    <col min="6" max="6" width="10.421875" style="0" customWidth="1"/>
    <col min="7" max="7" width="12.57421875" style="0" customWidth="1"/>
    <col min="8" max="9" width="12.140625" style="0" customWidth="1"/>
    <col min="10" max="10" width="11.140625" style="0" customWidth="1"/>
    <col min="11" max="11" width="10.7109375" style="0" customWidth="1"/>
    <col min="17" max="17" width="10.00390625" style="0" customWidth="1"/>
    <col min="32" max="32" width="9.140625" style="0" customWidth="1"/>
    <col min="46" max="46" width="11.7109375" style="0" customWidth="1"/>
    <col min="49" max="49" width="9.57421875" style="0" customWidth="1"/>
    <col min="51" max="51" width="9.28125" style="0" bestFit="1" customWidth="1"/>
    <col min="53" max="56" width="9.28125" style="0" bestFit="1" customWidth="1"/>
    <col min="57" max="57" width="10.57421875" style="0" customWidth="1"/>
    <col min="58" max="59" width="9.28125" style="0" bestFit="1" customWidth="1"/>
    <col min="60" max="60" width="11.8515625" style="0" customWidth="1"/>
    <col min="61" max="61" width="11.421875" style="0" customWidth="1"/>
    <col min="62" max="62" width="11.57421875" style="0" customWidth="1"/>
    <col min="63" max="63" width="9.28125" style="0" bestFit="1" customWidth="1"/>
    <col min="64" max="64" width="11.140625" style="0" customWidth="1"/>
    <col min="65" max="65" width="9.28125" style="0" bestFit="1" customWidth="1"/>
    <col min="66" max="66" width="9.8515625" style="0" bestFit="1" customWidth="1"/>
  </cols>
  <sheetData>
    <row r="1" spans="1:65" ht="12.75">
      <c r="A1" s="1"/>
      <c r="B1" s="1"/>
      <c r="C1" s="2"/>
      <c r="D1" s="2"/>
      <c r="E1" s="1"/>
      <c r="F1" s="1"/>
      <c r="G1" s="1"/>
      <c r="H1" s="11"/>
      <c r="I1" s="1"/>
      <c r="J1" s="11" t="s">
        <v>51</v>
      </c>
      <c r="K1" s="1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2.75">
      <c r="A2" s="1"/>
      <c r="B2" s="1"/>
      <c r="C2" s="2"/>
      <c r="D2" s="2"/>
      <c r="E2" s="1"/>
      <c r="F2" s="1"/>
      <c r="G2" s="1"/>
      <c r="H2" s="11"/>
      <c r="I2" s="1"/>
      <c r="J2" s="11" t="s">
        <v>35</v>
      </c>
      <c r="K2" s="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2.75">
      <c r="A3" s="1"/>
      <c r="B3" s="1"/>
      <c r="C3" s="2"/>
      <c r="D3" s="2"/>
      <c r="E3" s="1"/>
      <c r="F3" s="1"/>
      <c r="G3" s="1"/>
      <c r="H3" s="11"/>
      <c r="I3" s="1"/>
      <c r="J3" s="11" t="s">
        <v>64</v>
      </c>
      <c r="K3" s="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2.75">
      <c r="A4" s="1"/>
      <c r="B4" s="1"/>
      <c r="C4" s="2"/>
      <c r="D4" s="2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48.75" customHeight="1" thickBot="1">
      <c r="A5" s="55" t="s">
        <v>63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30"/>
      <c r="Q5" s="33"/>
      <c r="R5" s="25"/>
      <c r="S5" s="34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70" ht="44.25" customHeight="1" thickBot="1">
      <c r="A6" s="7" t="s">
        <v>16</v>
      </c>
      <c r="B6" s="48" t="s">
        <v>15</v>
      </c>
      <c r="C6" s="49"/>
      <c r="D6" s="50"/>
      <c r="E6" s="48" t="s">
        <v>0</v>
      </c>
      <c r="F6" s="49"/>
      <c r="G6" s="50"/>
      <c r="H6" s="48" t="s">
        <v>1</v>
      </c>
      <c r="I6" s="49"/>
      <c r="J6" s="50"/>
      <c r="K6" s="48" t="s">
        <v>2</v>
      </c>
      <c r="L6" s="49"/>
      <c r="M6" s="50"/>
      <c r="N6" s="48" t="s">
        <v>3</v>
      </c>
      <c r="O6" s="49"/>
      <c r="P6" s="50"/>
      <c r="Q6" s="48" t="s">
        <v>4</v>
      </c>
      <c r="R6" s="49"/>
      <c r="S6" s="50"/>
      <c r="T6" s="48" t="s">
        <v>5</v>
      </c>
      <c r="U6" s="49"/>
      <c r="V6" s="50"/>
      <c r="W6" s="48" t="s">
        <v>6</v>
      </c>
      <c r="X6" s="49"/>
      <c r="Y6" s="50"/>
      <c r="Z6" s="48" t="s">
        <v>7</v>
      </c>
      <c r="AA6" s="49"/>
      <c r="AB6" s="50"/>
      <c r="AC6" s="48" t="s">
        <v>8</v>
      </c>
      <c r="AD6" s="49"/>
      <c r="AE6" s="50"/>
      <c r="AF6" s="48" t="s">
        <v>9</v>
      </c>
      <c r="AG6" s="49"/>
      <c r="AH6" s="50"/>
      <c r="AI6" s="48" t="s">
        <v>10</v>
      </c>
      <c r="AJ6" s="49"/>
      <c r="AK6" s="50"/>
      <c r="AL6" s="48" t="s">
        <v>11</v>
      </c>
      <c r="AM6" s="49"/>
      <c r="AN6" s="50"/>
      <c r="AO6" s="48" t="s">
        <v>12</v>
      </c>
      <c r="AP6" s="49"/>
      <c r="AQ6" s="50"/>
      <c r="AR6" s="48" t="s">
        <v>13</v>
      </c>
      <c r="AS6" s="49"/>
      <c r="AT6" s="50"/>
      <c r="AU6" s="48" t="s">
        <v>14</v>
      </c>
      <c r="AV6" s="49"/>
      <c r="AW6" s="50"/>
      <c r="AX6" s="51" t="s">
        <v>48</v>
      </c>
      <c r="AY6" s="52"/>
      <c r="AZ6" s="52"/>
      <c r="BA6" s="53">
        <v>2240</v>
      </c>
      <c r="BB6" s="53"/>
      <c r="BC6" s="53"/>
      <c r="BD6" s="53"/>
      <c r="BE6" s="53"/>
      <c r="BF6" s="53"/>
      <c r="BG6" s="53"/>
      <c r="BH6" s="53"/>
      <c r="BI6" s="53"/>
      <c r="BJ6" s="54" t="s">
        <v>52</v>
      </c>
      <c r="BK6" s="54"/>
      <c r="BL6" s="54"/>
      <c r="BM6" s="54"/>
      <c r="BN6" s="41"/>
      <c r="BO6" s="41"/>
      <c r="BP6" s="41"/>
      <c r="BQ6" s="41"/>
      <c r="BR6" s="41"/>
    </row>
    <row r="7" spans="1:70" ht="72">
      <c r="A7" s="8"/>
      <c r="B7" s="9" t="s">
        <v>49</v>
      </c>
      <c r="C7" s="9" t="s">
        <v>17</v>
      </c>
      <c r="D7" s="9" t="s">
        <v>61</v>
      </c>
      <c r="E7" s="9" t="s">
        <v>49</v>
      </c>
      <c r="F7" s="9" t="s">
        <v>17</v>
      </c>
      <c r="G7" s="9" t="s">
        <v>61</v>
      </c>
      <c r="H7" s="9" t="s">
        <v>49</v>
      </c>
      <c r="I7" s="9" t="s">
        <v>17</v>
      </c>
      <c r="J7" s="9" t="s">
        <v>61</v>
      </c>
      <c r="K7" s="9" t="s">
        <v>49</v>
      </c>
      <c r="L7" s="9" t="s">
        <v>17</v>
      </c>
      <c r="M7" s="9" t="s">
        <v>61</v>
      </c>
      <c r="N7" s="9" t="s">
        <v>49</v>
      </c>
      <c r="O7" s="9" t="s">
        <v>17</v>
      </c>
      <c r="P7" s="9" t="s">
        <v>61</v>
      </c>
      <c r="Q7" s="9" t="s">
        <v>49</v>
      </c>
      <c r="R7" s="9" t="s">
        <v>17</v>
      </c>
      <c r="S7" s="9" t="s">
        <v>61</v>
      </c>
      <c r="T7" s="9" t="s">
        <v>49</v>
      </c>
      <c r="U7" s="9" t="s">
        <v>17</v>
      </c>
      <c r="V7" s="9" t="s">
        <v>61</v>
      </c>
      <c r="W7" s="9" t="s">
        <v>49</v>
      </c>
      <c r="X7" s="9" t="s">
        <v>17</v>
      </c>
      <c r="Y7" s="9" t="s">
        <v>61</v>
      </c>
      <c r="Z7" s="9" t="s">
        <v>49</v>
      </c>
      <c r="AA7" s="9" t="s">
        <v>17</v>
      </c>
      <c r="AB7" s="9" t="s">
        <v>61</v>
      </c>
      <c r="AC7" s="9" t="s">
        <v>49</v>
      </c>
      <c r="AD7" s="9" t="s">
        <v>17</v>
      </c>
      <c r="AE7" s="9" t="s">
        <v>61</v>
      </c>
      <c r="AF7" s="9" t="s">
        <v>49</v>
      </c>
      <c r="AG7" s="9" t="s">
        <v>17</v>
      </c>
      <c r="AH7" s="9" t="s">
        <v>61</v>
      </c>
      <c r="AI7" s="9" t="s">
        <v>49</v>
      </c>
      <c r="AJ7" s="9" t="s">
        <v>17</v>
      </c>
      <c r="AK7" s="9" t="s">
        <v>61</v>
      </c>
      <c r="AL7" s="9" t="s">
        <v>49</v>
      </c>
      <c r="AM7" s="9" t="s">
        <v>17</v>
      </c>
      <c r="AN7" s="9" t="s">
        <v>61</v>
      </c>
      <c r="AO7" s="9" t="s">
        <v>49</v>
      </c>
      <c r="AP7" s="9" t="s">
        <v>17</v>
      </c>
      <c r="AQ7" s="9" t="s">
        <v>61</v>
      </c>
      <c r="AR7" s="9" t="s">
        <v>49</v>
      </c>
      <c r="AS7" s="9" t="s">
        <v>17</v>
      </c>
      <c r="AT7" s="9" t="s">
        <v>61</v>
      </c>
      <c r="AU7" s="9" t="s">
        <v>49</v>
      </c>
      <c r="AV7" s="9" t="s">
        <v>17</v>
      </c>
      <c r="AW7" s="9" t="s">
        <v>61</v>
      </c>
      <c r="AX7" s="9" t="s">
        <v>49</v>
      </c>
      <c r="AY7" s="9" t="s">
        <v>17</v>
      </c>
      <c r="AZ7" s="9" t="s">
        <v>61</v>
      </c>
      <c r="BA7" s="8"/>
      <c r="BB7" s="23" t="s">
        <v>28</v>
      </c>
      <c r="BC7" s="24" t="s">
        <v>45</v>
      </c>
      <c r="BD7" s="24" t="s">
        <v>55</v>
      </c>
      <c r="BE7" s="24" t="s">
        <v>59</v>
      </c>
      <c r="BF7" s="24" t="s">
        <v>56</v>
      </c>
      <c r="BG7" s="23" t="s">
        <v>57</v>
      </c>
      <c r="BH7" s="23" t="s">
        <v>62</v>
      </c>
      <c r="BI7" s="23" t="s">
        <v>46</v>
      </c>
      <c r="BJ7" s="23" t="s">
        <v>36</v>
      </c>
      <c r="BK7" s="23" t="s">
        <v>29</v>
      </c>
      <c r="BL7" s="23" t="s">
        <v>30</v>
      </c>
      <c r="BM7" s="23" t="s">
        <v>31</v>
      </c>
      <c r="BN7" s="23" t="s">
        <v>32</v>
      </c>
      <c r="BO7" s="42"/>
      <c r="BP7" s="42"/>
      <c r="BQ7" s="42"/>
      <c r="BR7" s="42"/>
    </row>
    <row r="8" spans="1:70" ht="12.75">
      <c r="A8" s="10">
        <v>1</v>
      </c>
      <c r="B8" s="10">
        <v>2</v>
      </c>
      <c r="C8" s="10">
        <v>3</v>
      </c>
      <c r="D8" s="10"/>
      <c r="E8" s="10">
        <v>4</v>
      </c>
      <c r="F8" s="10">
        <v>5</v>
      </c>
      <c r="G8" s="10"/>
      <c r="H8" s="10">
        <v>6</v>
      </c>
      <c r="I8" s="10"/>
      <c r="J8" s="10"/>
      <c r="K8" s="10">
        <v>8</v>
      </c>
      <c r="L8" s="10">
        <v>9</v>
      </c>
      <c r="M8" s="10"/>
      <c r="N8" s="10">
        <v>10</v>
      </c>
      <c r="O8" s="10">
        <v>11</v>
      </c>
      <c r="P8" s="10"/>
      <c r="Q8" s="10">
        <v>12</v>
      </c>
      <c r="R8" s="10">
        <v>13</v>
      </c>
      <c r="S8" s="10"/>
      <c r="T8" s="10">
        <v>14</v>
      </c>
      <c r="U8" s="10">
        <v>15</v>
      </c>
      <c r="V8" s="10"/>
      <c r="W8" s="10">
        <v>16</v>
      </c>
      <c r="X8" s="10">
        <v>17</v>
      </c>
      <c r="Y8" s="10"/>
      <c r="Z8" s="10">
        <v>18</v>
      </c>
      <c r="AA8" s="10">
        <v>19</v>
      </c>
      <c r="AB8" s="10"/>
      <c r="AC8" s="10">
        <v>20</v>
      </c>
      <c r="AD8" s="10">
        <v>21</v>
      </c>
      <c r="AE8" s="10"/>
      <c r="AF8" s="10">
        <v>22</v>
      </c>
      <c r="AG8" s="10">
        <v>23</v>
      </c>
      <c r="AH8" s="10"/>
      <c r="AI8" s="10">
        <v>24</v>
      </c>
      <c r="AJ8" s="10">
        <v>25</v>
      </c>
      <c r="AK8" s="10"/>
      <c r="AL8" s="10">
        <v>26</v>
      </c>
      <c r="AM8" s="10">
        <v>27</v>
      </c>
      <c r="AN8" s="10"/>
      <c r="AO8" s="10">
        <v>28</v>
      </c>
      <c r="AP8" s="10">
        <v>29</v>
      </c>
      <c r="AQ8" s="10"/>
      <c r="AR8" s="10">
        <v>30</v>
      </c>
      <c r="AS8" s="10">
        <v>31</v>
      </c>
      <c r="AT8" s="10"/>
      <c r="AU8" s="10">
        <v>32</v>
      </c>
      <c r="AV8" s="10">
        <v>33</v>
      </c>
      <c r="AW8" s="10"/>
      <c r="AX8" s="10">
        <v>32</v>
      </c>
      <c r="AY8" s="10">
        <v>33</v>
      </c>
      <c r="AZ8" s="10"/>
      <c r="BA8" s="10">
        <v>1</v>
      </c>
      <c r="BB8" s="21"/>
      <c r="BC8" s="21"/>
      <c r="BD8" s="21"/>
      <c r="BE8" s="21"/>
      <c r="BF8" s="21"/>
      <c r="BG8" s="21"/>
      <c r="BH8" s="21"/>
      <c r="BI8" s="21"/>
      <c r="BJ8" s="31"/>
      <c r="BK8" s="21"/>
      <c r="BL8" s="46"/>
      <c r="BM8" s="46"/>
      <c r="BN8" s="47"/>
      <c r="BO8" s="43"/>
      <c r="BP8" s="43"/>
      <c r="BQ8" s="43"/>
      <c r="BR8" s="43"/>
    </row>
    <row r="9" spans="1:70" ht="15.75">
      <c r="A9" s="13" t="s">
        <v>33</v>
      </c>
      <c r="B9" s="14">
        <f>E9+H9+K9+N9+Q9+T9+W9+Z9+AC9+AF9+AI9+AL9+AO9+AR9+AU9+AX9</f>
        <v>8139236</v>
      </c>
      <c r="C9" s="14">
        <f>F9+I9+L9+O9+R9+U9+X9+AA9+AD9+AG9+AJ9+AM9+AP9+AS9+AV9+AY9</f>
        <v>4200833</v>
      </c>
      <c r="D9" s="15">
        <f aca="true" t="shared" si="0" ref="D9:D24">B9-C9</f>
        <v>3938403</v>
      </c>
      <c r="E9" s="15">
        <v>5592665</v>
      </c>
      <c r="F9" s="15">
        <f>BK9+BL9</f>
        <v>2889803</v>
      </c>
      <c r="G9" s="15">
        <f>E9-F9</f>
        <v>2702862</v>
      </c>
      <c r="H9" s="15">
        <v>1230386</v>
      </c>
      <c r="I9" s="15">
        <f>BM9+BN9</f>
        <v>643519</v>
      </c>
      <c r="J9" s="15">
        <f aca="true" t="shared" si="1" ref="J9:J24">H9-I9</f>
        <v>586867</v>
      </c>
      <c r="K9" s="15">
        <v>148400</v>
      </c>
      <c r="L9" s="15">
        <v>69080</v>
      </c>
      <c r="M9" s="15">
        <f aca="true" t="shared" si="2" ref="M9:M24">K9-L9</f>
        <v>79320</v>
      </c>
      <c r="N9" s="15">
        <v>19400</v>
      </c>
      <c r="O9" s="15">
        <v>14756</v>
      </c>
      <c r="P9" s="15">
        <f aca="true" t="shared" si="3" ref="P9:P24">N9-O9</f>
        <v>4644</v>
      </c>
      <c r="Q9" s="15">
        <v>580300</v>
      </c>
      <c r="R9" s="15">
        <v>282083</v>
      </c>
      <c r="S9" s="15">
        <f aca="true" t="shared" si="4" ref="S9:S24">Q9-R9</f>
        <v>298217</v>
      </c>
      <c r="T9" s="15">
        <v>14800</v>
      </c>
      <c r="U9" s="15">
        <f aca="true" t="shared" si="5" ref="U9:U19">BJ9</f>
        <v>10871</v>
      </c>
      <c r="V9" s="15">
        <f aca="true" t="shared" si="6" ref="V9:V24">T9-U9</f>
        <v>3929</v>
      </c>
      <c r="W9" s="15">
        <v>2900</v>
      </c>
      <c r="X9" s="15">
        <v>60</v>
      </c>
      <c r="Y9" s="15">
        <f aca="true" t="shared" si="7" ref="Y9:Y24">W9-X9</f>
        <v>2840</v>
      </c>
      <c r="Z9" s="15">
        <v>271400</v>
      </c>
      <c r="AA9" s="15">
        <v>170993</v>
      </c>
      <c r="AB9" s="15">
        <f aca="true" t="shared" si="8" ref="AB9:AB24">Z9-AA9</f>
        <v>100407</v>
      </c>
      <c r="AC9" s="15">
        <v>73700</v>
      </c>
      <c r="AD9" s="15">
        <v>25841</v>
      </c>
      <c r="AE9" s="15">
        <f aca="true" t="shared" si="9" ref="AE9:AE24">AC9-AD9</f>
        <v>47859</v>
      </c>
      <c r="AF9" s="15">
        <v>181800</v>
      </c>
      <c r="AG9" s="15">
        <v>78174</v>
      </c>
      <c r="AH9" s="15">
        <f aca="true" t="shared" si="10" ref="AH9:AH24">AF9-AG9</f>
        <v>103626</v>
      </c>
      <c r="AI9" s="16">
        <v>0</v>
      </c>
      <c r="AJ9" s="15">
        <v>0</v>
      </c>
      <c r="AK9" s="15">
        <f aca="true" t="shared" si="11" ref="AK9:AK24">AI9-AJ9</f>
        <v>0</v>
      </c>
      <c r="AL9" s="15">
        <v>19000</v>
      </c>
      <c r="AM9" s="15">
        <v>11168</v>
      </c>
      <c r="AN9" s="15">
        <f aca="true" t="shared" si="12" ref="AN9:AN24">AL9-AM9</f>
        <v>7832</v>
      </c>
      <c r="AO9" s="16"/>
      <c r="AP9" s="15"/>
      <c r="AQ9" s="15">
        <f aca="true" t="shared" si="13" ref="AQ9:AQ24">AO9-AP9</f>
        <v>0</v>
      </c>
      <c r="AR9" s="16">
        <v>0</v>
      </c>
      <c r="AS9" s="15">
        <v>0</v>
      </c>
      <c r="AT9" s="15">
        <f aca="true" t="shared" si="14" ref="AT9:AT24">AR9-AS9</f>
        <v>0</v>
      </c>
      <c r="AU9" s="15">
        <v>4485</v>
      </c>
      <c r="AV9" s="15">
        <v>4485</v>
      </c>
      <c r="AW9" s="15">
        <f aca="true" t="shared" si="15" ref="AW9:AW22">AU9-AV9</f>
        <v>0</v>
      </c>
      <c r="AX9" s="15"/>
      <c r="AY9" s="15"/>
      <c r="AZ9" s="35"/>
      <c r="BA9" s="13" t="s">
        <v>18</v>
      </c>
      <c r="BB9" s="15">
        <v>3270</v>
      </c>
      <c r="BC9" s="15"/>
      <c r="BD9" s="15"/>
      <c r="BE9" s="15">
        <v>390</v>
      </c>
      <c r="BF9" s="15"/>
      <c r="BG9" s="15">
        <v>6311</v>
      </c>
      <c r="BH9" s="15"/>
      <c r="BI9" s="15">
        <v>900</v>
      </c>
      <c r="BJ9" s="14">
        <f>BB9+BC9+BE9+BF9+BG9+BI9</f>
        <v>10871</v>
      </c>
      <c r="BK9" s="15"/>
      <c r="BL9" s="15">
        <v>2889803</v>
      </c>
      <c r="BM9" s="15"/>
      <c r="BN9" s="15">
        <v>643519</v>
      </c>
      <c r="BO9" s="27"/>
      <c r="BP9" s="27"/>
      <c r="BQ9" s="27"/>
      <c r="BR9" s="27"/>
    </row>
    <row r="10" spans="1:70" ht="15.75">
      <c r="A10" s="17" t="s">
        <v>37</v>
      </c>
      <c r="B10" s="14">
        <f>E10+H10+K10+N10+Q10+T10+W10+Z10+AC10+AF10+AI10+AL10+AO10+AR10+AX10</f>
        <v>15639903</v>
      </c>
      <c r="C10" s="14">
        <f aca="true" t="shared" si="16" ref="C10:C17">F10+I10+L10+O10+R10+U10+X10+AA10+AD10+AG10+AJ10+AM10+AP10+AS10+AV10+AY10</f>
        <v>10245098</v>
      </c>
      <c r="D10" s="15">
        <f t="shared" si="0"/>
        <v>5394805</v>
      </c>
      <c r="E10" s="15">
        <v>10685904</v>
      </c>
      <c r="F10" s="15">
        <f aca="true" t="shared" si="17" ref="F10:F24">BK10+BL10</f>
        <v>7155855</v>
      </c>
      <c r="G10" s="15">
        <f aca="true" t="shared" si="18" ref="G10:G24">E10-F10</f>
        <v>3530049</v>
      </c>
      <c r="H10" s="15">
        <v>2350899</v>
      </c>
      <c r="I10" s="15">
        <f aca="true" t="shared" si="19" ref="I10:I24">BM10+BN10</f>
        <v>1537549</v>
      </c>
      <c r="J10" s="15">
        <f t="shared" si="1"/>
        <v>813350</v>
      </c>
      <c r="K10" s="15">
        <v>213200</v>
      </c>
      <c r="L10" s="15">
        <v>138858</v>
      </c>
      <c r="M10" s="15">
        <f t="shared" si="2"/>
        <v>74342</v>
      </c>
      <c r="N10" s="15">
        <v>39000</v>
      </c>
      <c r="O10" s="15">
        <v>33588</v>
      </c>
      <c r="P10" s="15">
        <f t="shared" si="3"/>
        <v>5412</v>
      </c>
      <c r="Q10" s="15">
        <v>1471600</v>
      </c>
      <c r="R10" s="15">
        <v>836341</v>
      </c>
      <c r="S10" s="15">
        <f t="shared" si="4"/>
        <v>635259</v>
      </c>
      <c r="T10" s="15">
        <v>50400</v>
      </c>
      <c r="U10" s="15">
        <f t="shared" si="5"/>
        <v>36626</v>
      </c>
      <c r="V10" s="15">
        <f t="shared" si="6"/>
        <v>13774</v>
      </c>
      <c r="W10" s="15">
        <v>4500</v>
      </c>
      <c r="X10" s="15">
        <v>0</v>
      </c>
      <c r="Y10" s="15">
        <f t="shared" si="7"/>
        <v>4500</v>
      </c>
      <c r="Z10" s="15">
        <v>444600</v>
      </c>
      <c r="AA10" s="15">
        <v>301253</v>
      </c>
      <c r="AB10" s="15">
        <f t="shared" si="8"/>
        <v>143347</v>
      </c>
      <c r="AC10" s="15">
        <v>94700</v>
      </c>
      <c r="AD10" s="15">
        <v>24084</v>
      </c>
      <c r="AE10" s="15">
        <f t="shared" si="9"/>
        <v>70616</v>
      </c>
      <c r="AF10" s="15">
        <v>252000</v>
      </c>
      <c r="AG10" s="15">
        <v>160726</v>
      </c>
      <c r="AH10" s="15">
        <f t="shared" si="10"/>
        <v>91274</v>
      </c>
      <c r="AI10" s="16">
        <v>0</v>
      </c>
      <c r="AJ10" s="15">
        <v>0</v>
      </c>
      <c r="AK10" s="15">
        <f t="shared" si="11"/>
        <v>0</v>
      </c>
      <c r="AL10" s="15">
        <v>33100</v>
      </c>
      <c r="AM10" s="15">
        <v>20218</v>
      </c>
      <c r="AN10" s="15">
        <f t="shared" si="12"/>
        <v>12882</v>
      </c>
      <c r="AO10" s="16"/>
      <c r="AP10" s="15"/>
      <c r="AQ10" s="15">
        <f t="shared" si="13"/>
        <v>0</v>
      </c>
      <c r="AR10" s="16">
        <v>0</v>
      </c>
      <c r="AS10" s="15">
        <v>0</v>
      </c>
      <c r="AT10" s="15">
        <f t="shared" si="14"/>
        <v>0</v>
      </c>
      <c r="AU10" s="15"/>
      <c r="AV10" s="15"/>
      <c r="AW10" s="15">
        <f t="shared" si="15"/>
        <v>0</v>
      </c>
      <c r="AX10" s="15"/>
      <c r="AY10" s="15"/>
      <c r="AZ10" s="35"/>
      <c r="BA10" s="17" t="s">
        <v>19</v>
      </c>
      <c r="BB10" s="15">
        <v>4766</v>
      </c>
      <c r="BC10" s="15">
        <v>16795</v>
      </c>
      <c r="BD10" s="15"/>
      <c r="BE10" s="15">
        <v>260</v>
      </c>
      <c r="BF10" s="15"/>
      <c r="BG10" s="15">
        <v>5806</v>
      </c>
      <c r="BH10" s="15">
        <v>6299</v>
      </c>
      <c r="BI10" s="15">
        <v>2700</v>
      </c>
      <c r="BJ10" s="14">
        <f>BB10+BC10+BD10+BE10+BF10+BG10+BH10+BI10</f>
        <v>36626</v>
      </c>
      <c r="BK10" s="15"/>
      <c r="BL10" s="15">
        <v>7155855</v>
      </c>
      <c r="BM10" s="15"/>
      <c r="BN10" s="15">
        <v>1537549</v>
      </c>
      <c r="BO10" s="27"/>
      <c r="BP10" s="27"/>
      <c r="BQ10" s="27"/>
      <c r="BR10" s="27"/>
    </row>
    <row r="11" spans="1:70" ht="15.75">
      <c r="A11" s="13" t="s">
        <v>38</v>
      </c>
      <c r="B11" s="14">
        <f>E11+H11+K11+N11+Q11+T11+W11+Z11+AC11+AF11+AI11+AL11+AO11+AR11+AX11+AU11</f>
        <v>9436403</v>
      </c>
      <c r="C11" s="14">
        <f t="shared" si="16"/>
        <v>6405302</v>
      </c>
      <c r="D11" s="15">
        <f t="shared" si="0"/>
        <v>3031101</v>
      </c>
      <c r="E11" s="15">
        <v>6627789</v>
      </c>
      <c r="F11" s="15">
        <f t="shared" si="17"/>
        <v>4471855</v>
      </c>
      <c r="G11" s="15">
        <f t="shared" si="18"/>
        <v>2155934</v>
      </c>
      <c r="H11" s="15">
        <v>1458114</v>
      </c>
      <c r="I11" s="15">
        <f t="shared" si="19"/>
        <v>1025472</v>
      </c>
      <c r="J11" s="15">
        <f t="shared" si="1"/>
        <v>432642</v>
      </c>
      <c r="K11" s="15">
        <v>174500</v>
      </c>
      <c r="L11" s="15">
        <v>123908</v>
      </c>
      <c r="M11" s="15">
        <f t="shared" si="2"/>
        <v>50592</v>
      </c>
      <c r="N11" s="15">
        <v>38200</v>
      </c>
      <c r="O11" s="15">
        <v>8813</v>
      </c>
      <c r="P11" s="15">
        <f t="shared" si="3"/>
        <v>29387</v>
      </c>
      <c r="Q11" s="15">
        <v>396900</v>
      </c>
      <c r="R11" s="15">
        <v>327577</v>
      </c>
      <c r="S11" s="15">
        <f t="shared" si="4"/>
        <v>69323</v>
      </c>
      <c r="T11" s="15">
        <v>20800</v>
      </c>
      <c r="U11" s="15">
        <f t="shared" si="5"/>
        <v>9512</v>
      </c>
      <c r="V11" s="15">
        <f t="shared" si="6"/>
        <v>11288</v>
      </c>
      <c r="W11" s="15">
        <v>4200</v>
      </c>
      <c r="X11" s="15">
        <v>0</v>
      </c>
      <c r="Y11" s="15">
        <f t="shared" si="7"/>
        <v>4200</v>
      </c>
      <c r="Z11" s="15">
        <v>368400</v>
      </c>
      <c r="AA11" s="15">
        <v>262844</v>
      </c>
      <c r="AB11" s="15">
        <f t="shared" si="8"/>
        <v>105556</v>
      </c>
      <c r="AC11" s="15">
        <v>72500</v>
      </c>
      <c r="AD11" s="15">
        <v>47061</v>
      </c>
      <c r="AE11" s="15">
        <f t="shared" si="9"/>
        <v>25439</v>
      </c>
      <c r="AF11" s="15">
        <v>252000</v>
      </c>
      <c r="AG11" s="15">
        <v>109254</v>
      </c>
      <c r="AH11" s="15">
        <f t="shared" si="10"/>
        <v>142746</v>
      </c>
      <c r="AI11" s="19">
        <v>0</v>
      </c>
      <c r="AJ11" s="15">
        <v>0</v>
      </c>
      <c r="AK11" s="15">
        <f t="shared" si="11"/>
        <v>0</v>
      </c>
      <c r="AL11" s="15">
        <v>15200</v>
      </c>
      <c r="AM11" s="15">
        <v>11206</v>
      </c>
      <c r="AN11" s="15">
        <f t="shared" si="12"/>
        <v>3994</v>
      </c>
      <c r="AO11" s="19"/>
      <c r="AP11" s="15"/>
      <c r="AQ11" s="15">
        <f t="shared" si="13"/>
        <v>0</v>
      </c>
      <c r="AR11" s="19">
        <v>0</v>
      </c>
      <c r="AS11" s="15">
        <v>0</v>
      </c>
      <c r="AT11" s="15">
        <f t="shared" si="14"/>
        <v>0</v>
      </c>
      <c r="AU11" s="15"/>
      <c r="AV11" s="15"/>
      <c r="AW11" s="15">
        <f t="shared" si="15"/>
        <v>0</v>
      </c>
      <c r="AX11" s="15">
        <v>7800</v>
      </c>
      <c r="AY11" s="15">
        <v>7800</v>
      </c>
      <c r="AZ11" s="35"/>
      <c r="BA11" s="13" t="s">
        <v>20</v>
      </c>
      <c r="BB11" s="15">
        <v>3580</v>
      </c>
      <c r="BC11" s="15"/>
      <c r="BD11" s="15"/>
      <c r="BE11" s="15">
        <v>1850</v>
      </c>
      <c r="BF11" s="15"/>
      <c r="BG11" s="15">
        <v>2978</v>
      </c>
      <c r="BH11" s="15"/>
      <c r="BI11" s="15">
        <v>1104</v>
      </c>
      <c r="BJ11" s="14">
        <f>BB11+BC11+BE11+BF11+BG11+BI11</f>
        <v>9512</v>
      </c>
      <c r="BK11" s="15">
        <v>32464</v>
      </c>
      <c r="BL11" s="15">
        <v>4439391</v>
      </c>
      <c r="BM11" s="15">
        <v>7142</v>
      </c>
      <c r="BN11" s="15">
        <v>1018330</v>
      </c>
      <c r="BO11" s="27"/>
      <c r="BP11" s="27"/>
      <c r="BQ11" s="27"/>
      <c r="BR11" s="27"/>
    </row>
    <row r="12" spans="1:70" ht="15.75">
      <c r="A12" s="13" t="s">
        <v>39</v>
      </c>
      <c r="B12" s="14">
        <f>E12+H12+K12+N12+Q12+T12+W12+Z12+AC12+AF12+AI12+AL12+AO12+AR12+AX12+AU12</f>
        <v>6123512</v>
      </c>
      <c r="C12" s="14">
        <f t="shared" si="16"/>
        <v>4169822</v>
      </c>
      <c r="D12" s="15">
        <f t="shared" si="0"/>
        <v>1953690</v>
      </c>
      <c r="E12" s="15">
        <v>4273196</v>
      </c>
      <c r="F12" s="15">
        <f t="shared" si="17"/>
        <v>3021505</v>
      </c>
      <c r="G12" s="15">
        <f t="shared" si="18"/>
        <v>1251691</v>
      </c>
      <c r="H12" s="15">
        <v>940103</v>
      </c>
      <c r="I12" s="15">
        <f t="shared" si="19"/>
        <v>684037</v>
      </c>
      <c r="J12" s="15">
        <f t="shared" si="1"/>
        <v>256066</v>
      </c>
      <c r="K12" s="15">
        <v>123100</v>
      </c>
      <c r="L12" s="15">
        <v>46338</v>
      </c>
      <c r="M12" s="15">
        <f t="shared" si="2"/>
        <v>76762</v>
      </c>
      <c r="N12" s="15">
        <v>26400</v>
      </c>
      <c r="O12" s="15">
        <v>12450</v>
      </c>
      <c r="P12" s="15">
        <f t="shared" si="3"/>
        <v>13950</v>
      </c>
      <c r="Q12" s="15">
        <v>318600</v>
      </c>
      <c r="R12" s="15">
        <v>237748</v>
      </c>
      <c r="S12" s="15">
        <f t="shared" si="4"/>
        <v>80852</v>
      </c>
      <c r="T12" s="15">
        <v>17800</v>
      </c>
      <c r="U12" s="15">
        <f t="shared" si="5"/>
        <v>5529</v>
      </c>
      <c r="V12" s="15">
        <f t="shared" si="6"/>
        <v>12271</v>
      </c>
      <c r="W12" s="15">
        <v>3300</v>
      </c>
      <c r="X12" s="15">
        <v>0</v>
      </c>
      <c r="Y12" s="15">
        <f t="shared" si="7"/>
        <v>3300</v>
      </c>
      <c r="Z12" s="15"/>
      <c r="AA12" s="15"/>
      <c r="AB12" s="15">
        <f t="shared" si="8"/>
        <v>0</v>
      </c>
      <c r="AC12" s="15">
        <v>58700</v>
      </c>
      <c r="AD12" s="15">
        <v>34258</v>
      </c>
      <c r="AE12" s="15">
        <f t="shared" si="9"/>
        <v>24442</v>
      </c>
      <c r="AF12" s="15">
        <v>216900</v>
      </c>
      <c r="AG12" s="15">
        <v>109534</v>
      </c>
      <c r="AH12" s="15">
        <f t="shared" si="10"/>
        <v>107366</v>
      </c>
      <c r="AI12" s="19">
        <v>0</v>
      </c>
      <c r="AJ12" s="15">
        <v>0</v>
      </c>
      <c r="AK12" s="15">
        <f t="shared" si="11"/>
        <v>0</v>
      </c>
      <c r="AL12" s="15">
        <v>131600</v>
      </c>
      <c r="AM12" s="15">
        <v>9610</v>
      </c>
      <c r="AN12" s="15">
        <f t="shared" si="12"/>
        <v>121990</v>
      </c>
      <c r="AO12" s="19">
        <v>5000</v>
      </c>
      <c r="AP12" s="15"/>
      <c r="AQ12" s="15">
        <f t="shared" si="13"/>
        <v>5000</v>
      </c>
      <c r="AR12" s="19">
        <v>0</v>
      </c>
      <c r="AS12" s="15">
        <v>0</v>
      </c>
      <c r="AT12" s="15">
        <f t="shared" si="14"/>
        <v>0</v>
      </c>
      <c r="AU12" s="15">
        <v>8813</v>
      </c>
      <c r="AV12" s="15">
        <v>8813</v>
      </c>
      <c r="AW12" s="15">
        <f t="shared" si="15"/>
        <v>0</v>
      </c>
      <c r="AX12" s="15"/>
      <c r="AY12" s="15"/>
      <c r="AZ12" s="35"/>
      <c r="BA12" s="13" t="s">
        <v>21</v>
      </c>
      <c r="BB12" s="15">
        <v>3346</v>
      </c>
      <c r="BC12" s="15"/>
      <c r="BD12" s="15"/>
      <c r="BE12" s="15"/>
      <c r="BF12" s="15">
        <v>5</v>
      </c>
      <c r="BG12" s="15">
        <v>1074</v>
      </c>
      <c r="BH12" s="15"/>
      <c r="BI12" s="15">
        <v>1104</v>
      </c>
      <c r="BJ12" s="14">
        <f>BB12+BC12+BE12+BF12+BG12+BI12</f>
        <v>5529</v>
      </c>
      <c r="BK12" s="15">
        <v>17067</v>
      </c>
      <c r="BL12" s="15">
        <v>3004438</v>
      </c>
      <c r="BM12" s="15">
        <v>3755</v>
      </c>
      <c r="BN12" s="15">
        <v>680282</v>
      </c>
      <c r="BO12" s="27"/>
      <c r="BP12" s="27"/>
      <c r="BQ12" s="27"/>
      <c r="BR12" s="27"/>
    </row>
    <row r="13" spans="1:70" ht="15.75">
      <c r="A13" s="13" t="s">
        <v>40</v>
      </c>
      <c r="B13" s="14">
        <f>E13+H13+K13+N13+Q13+T13+W13+Z13+AC13+AF13+AI13+AL13+AO13+AR13+AX13</f>
        <v>9003022</v>
      </c>
      <c r="C13" s="14">
        <f t="shared" si="16"/>
        <v>5739705</v>
      </c>
      <c r="D13" s="15">
        <f t="shared" si="0"/>
        <v>3263317</v>
      </c>
      <c r="E13" s="15">
        <v>6354756</v>
      </c>
      <c r="F13" s="15">
        <f t="shared" si="17"/>
        <v>4070967</v>
      </c>
      <c r="G13" s="15">
        <f t="shared" si="18"/>
        <v>2283789</v>
      </c>
      <c r="H13" s="15">
        <v>1398046</v>
      </c>
      <c r="I13" s="15">
        <f t="shared" si="19"/>
        <v>899353</v>
      </c>
      <c r="J13" s="15">
        <f t="shared" si="1"/>
        <v>498693</v>
      </c>
      <c r="K13" s="15">
        <v>188000</v>
      </c>
      <c r="L13" s="15">
        <v>96825</v>
      </c>
      <c r="M13" s="15">
        <f t="shared" si="2"/>
        <v>91175</v>
      </c>
      <c r="N13" s="15">
        <v>33400</v>
      </c>
      <c r="O13" s="15">
        <v>25426</v>
      </c>
      <c r="P13" s="15">
        <f t="shared" si="3"/>
        <v>7974</v>
      </c>
      <c r="Q13" s="15">
        <v>404300</v>
      </c>
      <c r="R13" s="15">
        <v>266367</v>
      </c>
      <c r="S13" s="15">
        <f t="shared" si="4"/>
        <v>137933</v>
      </c>
      <c r="T13" s="15">
        <v>19200</v>
      </c>
      <c r="U13" s="15">
        <f t="shared" si="5"/>
        <v>19071</v>
      </c>
      <c r="V13" s="15">
        <f t="shared" si="6"/>
        <v>129</v>
      </c>
      <c r="W13" s="15">
        <v>4200</v>
      </c>
      <c r="X13" s="15">
        <v>0</v>
      </c>
      <c r="Y13" s="15">
        <f t="shared" si="7"/>
        <v>4200</v>
      </c>
      <c r="Z13" s="15">
        <v>303100</v>
      </c>
      <c r="AA13" s="15">
        <v>203001</v>
      </c>
      <c r="AB13" s="15">
        <f t="shared" si="8"/>
        <v>100099</v>
      </c>
      <c r="AC13" s="15">
        <v>58500</v>
      </c>
      <c r="AD13" s="15">
        <v>30220</v>
      </c>
      <c r="AE13" s="15">
        <f t="shared" si="9"/>
        <v>28280</v>
      </c>
      <c r="AF13" s="15">
        <v>216900</v>
      </c>
      <c r="AG13" s="15">
        <v>109468</v>
      </c>
      <c r="AH13" s="15">
        <f t="shared" si="10"/>
        <v>107432</v>
      </c>
      <c r="AI13" s="19">
        <v>0</v>
      </c>
      <c r="AJ13" s="15">
        <v>0</v>
      </c>
      <c r="AK13" s="15">
        <f t="shared" si="11"/>
        <v>0</v>
      </c>
      <c r="AL13" s="15">
        <v>14700</v>
      </c>
      <c r="AM13" s="15">
        <v>11087</v>
      </c>
      <c r="AN13" s="15">
        <f t="shared" si="12"/>
        <v>3613</v>
      </c>
      <c r="AO13" s="19"/>
      <c r="AP13" s="15"/>
      <c r="AQ13" s="15">
        <f t="shared" si="13"/>
        <v>0</v>
      </c>
      <c r="AR13" s="19">
        <v>0</v>
      </c>
      <c r="AS13" s="15">
        <v>0</v>
      </c>
      <c r="AT13" s="15">
        <f t="shared" si="14"/>
        <v>0</v>
      </c>
      <c r="AU13" s="15"/>
      <c r="AV13" s="15"/>
      <c r="AW13" s="15">
        <f t="shared" si="15"/>
        <v>0</v>
      </c>
      <c r="AX13" s="15">
        <v>7920</v>
      </c>
      <c r="AY13" s="15">
        <v>7920</v>
      </c>
      <c r="AZ13" s="35"/>
      <c r="BA13" s="13" t="s">
        <v>22</v>
      </c>
      <c r="BB13" s="15">
        <v>3046</v>
      </c>
      <c r="BC13" s="15"/>
      <c r="BD13" s="15">
        <v>540</v>
      </c>
      <c r="BE13" s="15">
        <v>1410</v>
      </c>
      <c r="BF13" s="15"/>
      <c r="BG13" s="15">
        <v>2412</v>
      </c>
      <c r="BH13" s="15">
        <v>10763</v>
      </c>
      <c r="BI13" s="15">
        <v>900</v>
      </c>
      <c r="BJ13" s="14">
        <f>BB13+BC13+BD13+BE13+BF13+BG13+BH13+BI13</f>
        <v>19071</v>
      </c>
      <c r="BK13" s="15"/>
      <c r="BL13" s="15">
        <v>4070967</v>
      </c>
      <c r="BM13" s="15"/>
      <c r="BN13" s="15">
        <v>899353</v>
      </c>
      <c r="BO13" s="27"/>
      <c r="BP13" s="27"/>
      <c r="BQ13" s="27"/>
      <c r="BR13" s="27"/>
    </row>
    <row r="14" spans="1:70" ht="15.75">
      <c r="A14" s="13" t="s">
        <v>41</v>
      </c>
      <c r="B14" s="14">
        <f>E14+H14+K14+N14+Q14+T14+W14+Z14+AC14+AF14+AI14+AL14+AO14+AR14+AX14</f>
        <v>5457467</v>
      </c>
      <c r="C14" s="14">
        <f t="shared" si="16"/>
        <v>3666769</v>
      </c>
      <c r="D14" s="15">
        <f t="shared" si="0"/>
        <v>1790698</v>
      </c>
      <c r="E14" s="15">
        <v>3741429</v>
      </c>
      <c r="F14" s="15">
        <f t="shared" si="17"/>
        <v>2601332</v>
      </c>
      <c r="G14" s="15">
        <f t="shared" si="18"/>
        <v>1140097</v>
      </c>
      <c r="H14" s="15">
        <v>823114</v>
      </c>
      <c r="I14" s="15">
        <f t="shared" si="19"/>
        <v>574534</v>
      </c>
      <c r="J14" s="15">
        <f t="shared" si="1"/>
        <v>248580</v>
      </c>
      <c r="K14" s="15">
        <v>149900</v>
      </c>
      <c r="L14" s="15">
        <v>57436</v>
      </c>
      <c r="M14" s="15">
        <f t="shared" si="2"/>
        <v>92464</v>
      </c>
      <c r="N14" s="15">
        <v>23500</v>
      </c>
      <c r="O14" s="15">
        <v>15747</v>
      </c>
      <c r="P14" s="15">
        <f t="shared" si="3"/>
        <v>7753</v>
      </c>
      <c r="Q14" s="15">
        <v>263200</v>
      </c>
      <c r="R14" s="15">
        <v>151775</v>
      </c>
      <c r="S14" s="15">
        <f t="shared" si="4"/>
        <v>111425</v>
      </c>
      <c r="T14" s="15">
        <v>16324</v>
      </c>
      <c r="U14" s="15">
        <f t="shared" si="5"/>
        <v>17858</v>
      </c>
      <c r="V14" s="15">
        <f t="shared" si="6"/>
        <v>-1534</v>
      </c>
      <c r="W14" s="15">
        <v>2900</v>
      </c>
      <c r="X14" s="15">
        <v>0</v>
      </c>
      <c r="Y14" s="15">
        <f t="shared" si="7"/>
        <v>2900</v>
      </c>
      <c r="Z14" s="15">
        <v>202500</v>
      </c>
      <c r="AA14" s="15">
        <v>136009</v>
      </c>
      <c r="AB14" s="15">
        <f t="shared" si="8"/>
        <v>66491</v>
      </c>
      <c r="AC14" s="15">
        <v>62100</v>
      </c>
      <c r="AD14" s="15">
        <v>29238</v>
      </c>
      <c r="AE14" s="15">
        <f t="shared" si="9"/>
        <v>32862</v>
      </c>
      <c r="AF14" s="15">
        <v>158500</v>
      </c>
      <c r="AG14" s="15">
        <v>73389</v>
      </c>
      <c r="AH14" s="15">
        <f t="shared" si="10"/>
        <v>85111</v>
      </c>
      <c r="AI14" s="19">
        <v>0</v>
      </c>
      <c r="AJ14" s="15">
        <v>0</v>
      </c>
      <c r="AK14" s="15">
        <f t="shared" si="11"/>
        <v>0</v>
      </c>
      <c r="AL14" s="15">
        <v>14000</v>
      </c>
      <c r="AM14" s="15">
        <v>9451</v>
      </c>
      <c r="AN14" s="15">
        <f t="shared" si="12"/>
        <v>4549</v>
      </c>
      <c r="AO14" s="19"/>
      <c r="AP14" s="15"/>
      <c r="AQ14" s="15">
        <f t="shared" si="13"/>
        <v>0</v>
      </c>
      <c r="AR14" s="19">
        <v>0</v>
      </c>
      <c r="AS14" s="15">
        <v>0</v>
      </c>
      <c r="AT14" s="15">
        <f t="shared" si="14"/>
        <v>0</v>
      </c>
      <c r="AU14" s="15"/>
      <c r="AV14" s="15"/>
      <c r="AW14" s="15">
        <f t="shared" si="15"/>
        <v>0</v>
      </c>
      <c r="AX14" s="15"/>
      <c r="AY14" s="15"/>
      <c r="AZ14" s="35"/>
      <c r="BA14" s="13" t="s">
        <v>23</v>
      </c>
      <c r="BB14" s="15">
        <v>5185</v>
      </c>
      <c r="BC14" s="15"/>
      <c r="BD14" s="15"/>
      <c r="BE14" s="15">
        <v>260</v>
      </c>
      <c r="BF14" s="15">
        <v>5</v>
      </c>
      <c r="BG14" s="15">
        <v>541</v>
      </c>
      <c r="BH14" s="15">
        <v>10763</v>
      </c>
      <c r="BI14" s="15">
        <v>1104</v>
      </c>
      <c r="BJ14" s="14">
        <f>BB14+BC14+BD14+BE14+BF14+BG14+BH14+BI14</f>
        <v>17858</v>
      </c>
      <c r="BK14" s="15"/>
      <c r="BL14" s="15">
        <v>2601332</v>
      </c>
      <c r="BM14" s="15"/>
      <c r="BN14" s="15">
        <v>574534</v>
      </c>
      <c r="BO14" s="27"/>
      <c r="BP14" s="27"/>
      <c r="BQ14" s="27"/>
      <c r="BR14" s="27"/>
    </row>
    <row r="15" spans="1:70" ht="15.75">
      <c r="A15" s="56" t="s">
        <v>42</v>
      </c>
      <c r="B15" s="14">
        <f>E15+H15+K15+N15+Q15+T15+W15+Z15+AC15+AF15+AI15+AL15+AO15+AR15+AX15</f>
        <v>8874410</v>
      </c>
      <c r="C15" s="14">
        <f t="shared" si="16"/>
        <v>5403628</v>
      </c>
      <c r="D15" s="15">
        <f t="shared" si="0"/>
        <v>3470782</v>
      </c>
      <c r="E15" s="15">
        <v>6203861</v>
      </c>
      <c r="F15" s="15">
        <f t="shared" si="17"/>
        <v>3695120</v>
      </c>
      <c r="G15" s="15">
        <f t="shared" si="18"/>
        <v>2508741</v>
      </c>
      <c r="H15" s="15">
        <v>1364849</v>
      </c>
      <c r="I15" s="15">
        <f t="shared" si="19"/>
        <v>804471</v>
      </c>
      <c r="J15" s="57">
        <f t="shared" si="1"/>
        <v>560378</v>
      </c>
      <c r="K15" s="57">
        <v>163000</v>
      </c>
      <c r="L15" s="57">
        <v>150261</v>
      </c>
      <c r="M15" s="57">
        <f t="shared" si="2"/>
        <v>12739</v>
      </c>
      <c r="N15" s="57">
        <v>28900</v>
      </c>
      <c r="O15" s="57">
        <v>7348</v>
      </c>
      <c r="P15" s="57">
        <f t="shared" si="3"/>
        <v>21552</v>
      </c>
      <c r="Q15" s="57">
        <v>309000</v>
      </c>
      <c r="R15" s="57">
        <v>214615</v>
      </c>
      <c r="S15" s="57">
        <f t="shared" si="4"/>
        <v>94385</v>
      </c>
      <c r="T15" s="57">
        <v>36100</v>
      </c>
      <c r="U15" s="57">
        <f t="shared" si="5"/>
        <v>11176</v>
      </c>
      <c r="V15" s="57">
        <f t="shared" si="6"/>
        <v>24924</v>
      </c>
      <c r="W15" s="57">
        <v>3600</v>
      </c>
      <c r="X15" s="57">
        <v>0</v>
      </c>
      <c r="Y15" s="57">
        <f t="shared" si="7"/>
        <v>3600</v>
      </c>
      <c r="Z15" s="57">
        <v>401600</v>
      </c>
      <c r="AA15" s="57">
        <v>301194</v>
      </c>
      <c r="AB15" s="57">
        <f t="shared" si="8"/>
        <v>100406</v>
      </c>
      <c r="AC15" s="57">
        <v>48300</v>
      </c>
      <c r="AD15" s="57">
        <v>29944</v>
      </c>
      <c r="AE15" s="57">
        <f t="shared" si="9"/>
        <v>18356</v>
      </c>
      <c r="AF15" s="57">
        <v>287100</v>
      </c>
      <c r="AG15" s="57">
        <v>171088</v>
      </c>
      <c r="AH15" s="57">
        <f t="shared" si="10"/>
        <v>116012</v>
      </c>
      <c r="AI15" s="58">
        <v>0</v>
      </c>
      <c r="AJ15" s="57">
        <v>0</v>
      </c>
      <c r="AK15" s="57">
        <f t="shared" si="11"/>
        <v>0</v>
      </c>
      <c r="AL15" s="15">
        <v>22100</v>
      </c>
      <c r="AM15" s="15">
        <v>12411</v>
      </c>
      <c r="AN15" s="15">
        <f t="shared" si="12"/>
        <v>9689</v>
      </c>
      <c r="AO15" s="19"/>
      <c r="AP15" s="15"/>
      <c r="AQ15" s="15">
        <f t="shared" si="13"/>
        <v>0</v>
      </c>
      <c r="AR15" s="19">
        <v>0</v>
      </c>
      <c r="AS15" s="15">
        <v>0</v>
      </c>
      <c r="AT15" s="15">
        <f t="shared" si="14"/>
        <v>0</v>
      </c>
      <c r="AU15" s="15"/>
      <c r="AV15" s="15"/>
      <c r="AW15" s="15">
        <f t="shared" si="15"/>
        <v>0</v>
      </c>
      <c r="AX15" s="15">
        <v>6000</v>
      </c>
      <c r="AY15" s="15">
        <v>6000</v>
      </c>
      <c r="AZ15" s="35"/>
      <c r="BA15" s="13" t="s">
        <v>24</v>
      </c>
      <c r="BB15" s="15">
        <v>1518</v>
      </c>
      <c r="BC15" s="15">
        <v>3500</v>
      </c>
      <c r="BD15" s="15"/>
      <c r="BE15" s="15"/>
      <c r="BF15" s="15"/>
      <c r="BG15" s="15">
        <v>4562</v>
      </c>
      <c r="BH15" s="15"/>
      <c r="BI15" s="15">
        <v>1596</v>
      </c>
      <c r="BJ15" s="14">
        <f>BB15+BC15+BD15+BE15+BF15+BG15+BI15</f>
        <v>11176</v>
      </c>
      <c r="BK15" s="15">
        <v>21570</v>
      </c>
      <c r="BL15" s="15">
        <v>3673550</v>
      </c>
      <c r="BM15" s="15">
        <v>4745</v>
      </c>
      <c r="BN15" s="15">
        <v>799726</v>
      </c>
      <c r="BO15" s="27"/>
      <c r="BP15" s="27"/>
      <c r="BQ15" s="27"/>
      <c r="BR15" s="27"/>
    </row>
    <row r="16" spans="1:70" ht="15.75">
      <c r="A16" s="13" t="s">
        <v>43</v>
      </c>
      <c r="B16" s="14">
        <f>E16+H16+K16+N16+Q16+T16+W16+Z16+AC16+AF16+AI16+AL16+AO16+AR16+AX16+AU16</f>
        <v>9023749</v>
      </c>
      <c r="C16" s="14">
        <f t="shared" si="16"/>
        <v>5764906</v>
      </c>
      <c r="D16" s="15">
        <f t="shared" si="0"/>
        <v>3258843</v>
      </c>
      <c r="E16" s="15">
        <v>6256267</v>
      </c>
      <c r="F16" s="15">
        <f t="shared" si="17"/>
        <v>4093428</v>
      </c>
      <c r="G16" s="15">
        <f t="shared" si="18"/>
        <v>2162839</v>
      </c>
      <c r="H16" s="15">
        <v>1376380</v>
      </c>
      <c r="I16" s="15">
        <f t="shared" si="19"/>
        <v>884318</v>
      </c>
      <c r="J16" s="15">
        <f t="shared" si="1"/>
        <v>492062</v>
      </c>
      <c r="K16" s="15">
        <v>199400</v>
      </c>
      <c r="L16" s="15">
        <v>82038</v>
      </c>
      <c r="M16" s="15">
        <f t="shared" si="2"/>
        <v>117362</v>
      </c>
      <c r="N16" s="15">
        <v>32200</v>
      </c>
      <c r="O16" s="15">
        <v>579</v>
      </c>
      <c r="P16" s="15">
        <f t="shared" si="3"/>
        <v>31621</v>
      </c>
      <c r="Q16" s="15">
        <v>389900</v>
      </c>
      <c r="R16" s="15">
        <v>229214</v>
      </c>
      <c r="S16" s="15">
        <f t="shared" si="4"/>
        <v>160686</v>
      </c>
      <c r="T16" s="15">
        <v>20100</v>
      </c>
      <c r="U16" s="15">
        <f t="shared" si="5"/>
        <v>4178</v>
      </c>
      <c r="V16" s="15">
        <f t="shared" si="6"/>
        <v>15922</v>
      </c>
      <c r="W16" s="15">
        <v>4400</v>
      </c>
      <c r="X16" s="15">
        <v>0</v>
      </c>
      <c r="Y16" s="15">
        <f t="shared" si="7"/>
        <v>4400</v>
      </c>
      <c r="Z16" s="15">
        <v>403420</v>
      </c>
      <c r="AA16" s="15">
        <v>298266</v>
      </c>
      <c r="AB16" s="15">
        <f t="shared" si="8"/>
        <v>105154</v>
      </c>
      <c r="AC16" s="15">
        <v>77300</v>
      </c>
      <c r="AD16" s="15">
        <v>29842</v>
      </c>
      <c r="AE16" s="15">
        <f t="shared" si="9"/>
        <v>47458</v>
      </c>
      <c r="AF16" s="15">
        <v>231900</v>
      </c>
      <c r="AG16" s="15">
        <v>121323</v>
      </c>
      <c r="AH16" s="15">
        <f t="shared" si="10"/>
        <v>110577</v>
      </c>
      <c r="AI16" s="19">
        <v>0</v>
      </c>
      <c r="AJ16" s="15">
        <v>0</v>
      </c>
      <c r="AK16" s="15">
        <f t="shared" si="11"/>
        <v>0</v>
      </c>
      <c r="AL16" s="15">
        <v>25800</v>
      </c>
      <c r="AM16" s="15">
        <v>15038</v>
      </c>
      <c r="AN16" s="15">
        <f t="shared" si="12"/>
        <v>10762</v>
      </c>
      <c r="AO16" s="19"/>
      <c r="AP16" s="15"/>
      <c r="AQ16" s="15">
        <f t="shared" si="13"/>
        <v>0</v>
      </c>
      <c r="AR16" s="19">
        <v>0</v>
      </c>
      <c r="AS16" s="15">
        <v>0</v>
      </c>
      <c r="AT16" s="15">
        <f t="shared" si="14"/>
        <v>0</v>
      </c>
      <c r="AU16" s="15">
        <v>680</v>
      </c>
      <c r="AV16" s="15">
        <v>680</v>
      </c>
      <c r="AW16" s="15">
        <f t="shared" si="15"/>
        <v>0</v>
      </c>
      <c r="AX16" s="15">
        <v>6002</v>
      </c>
      <c r="AY16" s="15">
        <v>6002</v>
      </c>
      <c r="AZ16" s="35"/>
      <c r="BA16" s="13" t="s">
        <v>25</v>
      </c>
      <c r="BB16" s="15">
        <v>1045</v>
      </c>
      <c r="BC16" s="15"/>
      <c r="BD16" s="15"/>
      <c r="BE16" s="15"/>
      <c r="BF16" s="15"/>
      <c r="BG16" s="15">
        <v>1477</v>
      </c>
      <c r="BH16" s="15"/>
      <c r="BI16" s="15">
        <v>1656</v>
      </c>
      <c r="BJ16" s="14">
        <f>BB16+BC16+BD16+BE16+BF16+BG16+BI16</f>
        <v>4178</v>
      </c>
      <c r="BK16" s="15">
        <v>2941</v>
      </c>
      <c r="BL16" s="15">
        <v>4090487</v>
      </c>
      <c r="BM16" s="15">
        <v>647</v>
      </c>
      <c r="BN16" s="15">
        <v>883671</v>
      </c>
      <c r="BO16" s="27"/>
      <c r="BP16" s="27"/>
      <c r="BQ16" s="27"/>
      <c r="BR16" s="27"/>
    </row>
    <row r="17" spans="1:70" ht="15.75">
      <c r="A17" s="13" t="s">
        <v>53</v>
      </c>
      <c r="B17" s="14">
        <f>E17+H17+K17+N17+Q17+T17+W17+Z17+AC17+AF17+AI17+AL17+AO17+AR17+AX17</f>
        <v>66796</v>
      </c>
      <c r="C17" s="14">
        <f t="shared" si="16"/>
        <v>66796</v>
      </c>
      <c r="D17" s="15">
        <f t="shared" si="0"/>
        <v>0</v>
      </c>
      <c r="E17" s="15">
        <f aca="true" t="shared" si="20" ref="E17:E23">F17</f>
        <v>54751</v>
      </c>
      <c r="F17" s="15">
        <f t="shared" si="17"/>
        <v>54751</v>
      </c>
      <c r="G17" s="15">
        <f t="shared" si="18"/>
        <v>0</v>
      </c>
      <c r="H17" s="15">
        <f aca="true" t="shared" si="21" ref="H17:H23">I17</f>
        <v>12045</v>
      </c>
      <c r="I17" s="15">
        <f t="shared" si="19"/>
        <v>12045</v>
      </c>
      <c r="J17" s="15">
        <f t="shared" si="1"/>
        <v>0</v>
      </c>
      <c r="K17" s="15"/>
      <c r="L17" s="15"/>
      <c r="M17" s="15">
        <f t="shared" si="2"/>
        <v>0</v>
      </c>
      <c r="N17" s="15"/>
      <c r="O17" s="15"/>
      <c r="P17" s="15">
        <f t="shared" si="3"/>
        <v>0</v>
      </c>
      <c r="Q17" s="15"/>
      <c r="R17" s="15"/>
      <c r="S17" s="15">
        <f t="shared" si="4"/>
        <v>0</v>
      </c>
      <c r="T17" s="19"/>
      <c r="U17" s="15">
        <f t="shared" si="5"/>
        <v>0</v>
      </c>
      <c r="V17" s="15">
        <f t="shared" si="6"/>
        <v>0</v>
      </c>
      <c r="W17" s="15"/>
      <c r="X17" s="15"/>
      <c r="Y17" s="15">
        <f t="shared" si="7"/>
        <v>0</v>
      </c>
      <c r="Z17" s="15"/>
      <c r="AA17" s="15"/>
      <c r="AB17" s="15">
        <f t="shared" si="8"/>
        <v>0</v>
      </c>
      <c r="AC17" s="15"/>
      <c r="AD17" s="15"/>
      <c r="AE17" s="15">
        <f t="shared" si="9"/>
        <v>0</v>
      </c>
      <c r="AF17" s="15"/>
      <c r="AG17" s="15"/>
      <c r="AH17" s="15">
        <f t="shared" si="10"/>
        <v>0</v>
      </c>
      <c r="AI17" s="19"/>
      <c r="AJ17" s="15"/>
      <c r="AK17" s="15">
        <f t="shared" si="11"/>
        <v>0</v>
      </c>
      <c r="AL17" s="15"/>
      <c r="AM17" s="15"/>
      <c r="AN17" s="15">
        <f t="shared" si="12"/>
        <v>0</v>
      </c>
      <c r="AO17" s="19"/>
      <c r="AP17" s="15"/>
      <c r="AQ17" s="15">
        <f t="shared" si="13"/>
        <v>0</v>
      </c>
      <c r="AR17" s="19"/>
      <c r="AS17" s="15"/>
      <c r="AT17" s="15">
        <f t="shared" si="14"/>
        <v>0</v>
      </c>
      <c r="AU17" s="15"/>
      <c r="AV17" s="15"/>
      <c r="AW17" s="15">
        <f t="shared" si="15"/>
        <v>0</v>
      </c>
      <c r="AX17" s="15"/>
      <c r="AY17" s="15"/>
      <c r="AZ17" s="35"/>
      <c r="BA17" s="13" t="s">
        <v>53</v>
      </c>
      <c r="BB17" s="15"/>
      <c r="BC17" s="15"/>
      <c r="BD17" s="15"/>
      <c r="BE17" s="15"/>
      <c r="BF17" s="15"/>
      <c r="BG17" s="15"/>
      <c r="BH17" s="15"/>
      <c r="BI17" s="15"/>
      <c r="BJ17" s="14">
        <f>BB17+BC17+BD17+BE17+BF17+BG17+BI17</f>
        <v>0</v>
      </c>
      <c r="BK17" s="15">
        <v>54751</v>
      </c>
      <c r="BL17" s="15"/>
      <c r="BM17" s="15">
        <v>12045</v>
      </c>
      <c r="BN17" s="15"/>
      <c r="BO17" s="27"/>
      <c r="BP17" s="27"/>
      <c r="BQ17" s="27"/>
      <c r="BR17" s="27"/>
    </row>
    <row r="18" spans="1:70" ht="33" customHeight="1">
      <c r="A18" s="12" t="s">
        <v>50</v>
      </c>
      <c r="B18" s="14">
        <f>SUM(B9:B17)</f>
        <v>71764498</v>
      </c>
      <c r="C18" s="14">
        <f>SUM(C9:C17)</f>
        <v>45662859</v>
      </c>
      <c r="D18" s="15">
        <f t="shared" si="0"/>
        <v>26101639</v>
      </c>
      <c r="E18" s="14">
        <f>SUM(E9:E17)</f>
        <v>49790618</v>
      </c>
      <c r="F18" s="15">
        <f>SUM(F9:F17)</f>
        <v>32054616</v>
      </c>
      <c r="G18" s="15">
        <f t="shared" si="18"/>
        <v>17736002</v>
      </c>
      <c r="H18" s="14">
        <f>SUM(H9:H17)</f>
        <v>10953936</v>
      </c>
      <c r="I18" s="15">
        <f>SUM(I9:I17)</f>
        <v>7065298</v>
      </c>
      <c r="J18" s="15">
        <f t="shared" si="1"/>
        <v>3888638</v>
      </c>
      <c r="K18" s="18">
        <f aca="true" t="shared" si="22" ref="K18:R18">K9+K10+K11+K12+K13+K14+K15+K16+K17</f>
        <v>1359500</v>
      </c>
      <c r="L18" s="18">
        <f t="shared" si="22"/>
        <v>764744</v>
      </c>
      <c r="M18" s="15">
        <f t="shared" si="2"/>
        <v>594756</v>
      </c>
      <c r="N18" s="18">
        <f t="shared" si="22"/>
        <v>241000</v>
      </c>
      <c r="O18" s="18">
        <f t="shared" si="22"/>
        <v>118707</v>
      </c>
      <c r="P18" s="15">
        <f t="shared" si="3"/>
        <v>122293</v>
      </c>
      <c r="Q18" s="18">
        <f t="shared" si="22"/>
        <v>4133800</v>
      </c>
      <c r="R18" s="18">
        <f t="shared" si="22"/>
        <v>2545720</v>
      </c>
      <c r="S18" s="15">
        <f t="shared" si="4"/>
        <v>1588080</v>
      </c>
      <c r="T18" s="18">
        <f>T9+T10+T11+T12+T13+T14+T15+T16</f>
        <v>195524</v>
      </c>
      <c r="U18" s="15">
        <f>SUM(U9:U17)</f>
        <v>114821</v>
      </c>
      <c r="V18" s="15">
        <f>SUM(V9:V17)</f>
        <v>80703</v>
      </c>
      <c r="W18" s="14">
        <f>SUM(W9:W17)</f>
        <v>30000</v>
      </c>
      <c r="X18" s="14">
        <f>SUM(X9:X17)</f>
        <v>60</v>
      </c>
      <c r="Y18" s="15">
        <f t="shared" si="7"/>
        <v>29940</v>
      </c>
      <c r="Z18" s="14">
        <f>SUM(Z9:Z17)</f>
        <v>2395020</v>
      </c>
      <c r="AA18" s="14">
        <f>SUM(AA9:AA17)</f>
        <v>1673560</v>
      </c>
      <c r="AB18" s="15">
        <f t="shared" si="8"/>
        <v>721460</v>
      </c>
      <c r="AC18" s="14">
        <f>SUM(AC9:AC17)</f>
        <v>545800</v>
      </c>
      <c r="AD18" s="14">
        <f>SUM(AD9:AD17)</f>
        <v>250488</v>
      </c>
      <c r="AE18" s="15">
        <f t="shared" si="9"/>
        <v>295312</v>
      </c>
      <c r="AF18" s="14">
        <f>SUM(AF9:AF17)</f>
        <v>1797100</v>
      </c>
      <c r="AG18" s="14">
        <f>SUM(AG9:AG17)</f>
        <v>932956</v>
      </c>
      <c r="AH18" s="15">
        <f t="shared" si="10"/>
        <v>864144</v>
      </c>
      <c r="AI18" s="18">
        <v>0</v>
      </c>
      <c r="AJ18" s="18">
        <v>0</v>
      </c>
      <c r="AK18" s="15">
        <f t="shared" si="11"/>
        <v>0</v>
      </c>
      <c r="AL18" s="18">
        <f>SUM(AL9:AL17)</f>
        <v>275500</v>
      </c>
      <c r="AM18" s="18">
        <f>SUM(AM9:AM17)</f>
        <v>100189</v>
      </c>
      <c r="AN18" s="15">
        <f t="shared" si="12"/>
        <v>175311</v>
      </c>
      <c r="AO18" s="18">
        <f>AO9+AO10+AO11+AO12+AO13+AO14+AO15+AO16</f>
        <v>5000</v>
      </c>
      <c r="AP18" s="18">
        <f>SUM(AP9:AP17)</f>
        <v>0</v>
      </c>
      <c r="AQ18" s="15">
        <f t="shared" si="13"/>
        <v>5000</v>
      </c>
      <c r="AR18" s="18">
        <v>0</v>
      </c>
      <c r="AS18" s="18">
        <v>0</v>
      </c>
      <c r="AT18" s="15">
        <f t="shared" si="14"/>
        <v>0</v>
      </c>
      <c r="AU18" s="18">
        <f>SUM(AU9:AU17)</f>
        <v>13978</v>
      </c>
      <c r="AV18" s="18">
        <f>SUM(AV9:AV17)</f>
        <v>13978</v>
      </c>
      <c r="AW18" s="15">
        <f t="shared" si="15"/>
        <v>0</v>
      </c>
      <c r="AX18" s="18">
        <f>AX9+AX10+AX11+AX12+AX13+AX14+AX15+AX16</f>
        <v>27722</v>
      </c>
      <c r="AY18" s="18">
        <f>AY9+AY10+AY11+AY12+AY13+AY14+AY15+AY16</f>
        <v>27722</v>
      </c>
      <c r="AZ18" s="36"/>
      <c r="BA18" s="12" t="s">
        <v>50</v>
      </c>
      <c r="BB18" s="22">
        <f>SUM(BB9:BB17)</f>
        <v>25756</v>
      </c>
      <c r="BC18" s="22">
        <f aca="true" t="shared" si="23" ref="BC18:BN18">SUM(BC9:BC17)</f>
        <v>20295</v>
      </c>
      <c r="BD18" s="22">
        <f t="shared" si="23"/>
        <v>540</v>
      </c>
      <c r="BE18" s="22">
        <f t="shared" si="23"/>
        <v>4170</v>
      </c>
      <c r="BF18" s="22">
        <f t="shared" si="23"/>
        <v>10</v>
      </c>
      <c r="BG18" s="22">
        <f t="shared" si="23"/>
        <v>25161</v>
      </c>
      <c r="BH18" s="22">
        <f t="shared" si="23"/>
        <v>27825</v>
      </c>
      <c r="BI18" s="22">
        <f t="shared" si="23"/>
        <v>11064</v>
      </c>
      <c r="BJ18" s="14">
        <f>SUM(BJ9:BJ17)</f>
        <v>114821</v>
      </c>
      <c r="BK18" s="22">
        <f t="shared" si="23"/>
        <v>128793</v>
      </c>
      <c r="BL18" s="22">
        <f t="shared" si="23"/>
        <v>31925823</v>
      </c>
      <c r="BM18" s="22">
        <f t="shared" si="23"/>
        <v>28334</v>
      </c>
      <c r="BN18" s="18">
        <f t="shared" si="23"/>
        <v>7036964</v>
      </c>
      <c r="BO18" s="27"/>
      <c r="BP18" s="27"/>
      <c r="BQ18" s="27"/>
      <c r="BR18" s="27"/>
    </row>
    <row r="19" spans="1:70" ht="15.75">
      <c r="A19" s="14"/>
      <c r="B19" s="14">
        <f>E19+H19+K19+N19+Q19+T19+W19+Z19+AC19+AF19+AI19+AL19+AO19+AR19+AX19</f>
        <v>0</v>
      </c>
      <c r="C19" s="14"/>
      <c r="D19" s="15">
        <f t="shared" si="0"/>
        <v>0</v>
      </c>
      <c r="E19" s="15">
        <f t="shared" si="20"/>
        <v>0</v>
      </c>
      <c r="F19" s="15">
        <f t="shared" si="17"/>
        <v>0</v>
      </c>
      <c r="G19" s="15">
        <f t="shared" si="18"/>
        <v>0</v>
      </c>
      <c r="H19" s="15">
        <f t="shared" si="21"/>
        <v>0</v>
      </c>
      <c r="I19" s="15">
        <f t="shared" si="19"/>
        <v>0</v>
      </c>
      <c r="J19" s="15">
        <f t="shared" si="1"/>
        <v>0</v>
      </c>
      <c r="K19" s="15"/>
      <c r="L19" s="15"/>
      <c r="M19" s="15">
        <f t="shared" si="2"/>
        <v>0</v>
      </c>
      <c r="N19" s="15"/>
      <c r="O19" s="15"/>
      <c r="P19" s="15">
        <f t="shared" si="3"/>
        <v>0</v>
      </c>
      <c r="Q19" s="21"/>
      <c r="R19" s="15"/>
      <c r="S19" s="15"/>
      <c r="T19" s="21"/>
      <c r="U19" s="15">
        <f t="shared" si="5"/>
        <v>0</v>
      </c>
      <c r="V19" s="15">
        <f t="shared" si="6"/>
        <v>0</v>
      </c>
      <c r="W19" s="15"/>
      <c r="X19" s="15"/>
      <c r="Y19" s="15">
        <f t="shared" si="7"/>
        <v>0</v>
      </c>
      <c r="Z19" s="15"/>
      <c r="AA19" s="15"/>
      <c r="AB19" s="15">
        <f t="shared" si="8"/>
        <v>0</v>
      </c>
      <c r="AC19" s="15"/>
      <c r="AD19" s="15"/>
      <c r="AE19" s="15">
        <f t="shared" si="9"/>
        <v>0</v>
      </c>
      <c r="AF19" s="15"/>
      <c r="AG19" s="15"/>
      <c r="AH19" s="15">
        <f t="shared" si="10"/>
        <v>0</v>
      </c>
      <c r="AI19" s="21"/>
      <c r="AJ19" s="15"/>
      <c r="AK19" s="15">
        <f t="shared" si="11"/>
        <v>0</v>
      </c>
      <c r="AL19" s="15"/>
      <c r="AM19" s="15"/>
      <c r="AN19" s="15">
        <f t="shared" si="12"/>
        <v>0</v>
      </c>
      <c r="AO19" s="21"/>
      <c r="AP19" s="15"/>
      <c r="AQ19" s="15">
        <f t="shared" si="13"/>
        <v>0</v>
      </c>
      <c r="AR19" s="21"/>
      <c r="AS19" s="15"/>
      <c r="AT19" s="15">
        <f t="shared" si="14"/>
        <v>0</v>
      </c>
      <c r="AU19" s="15"/>
      <c r="AV19" s="15"/>
      <c r="AW19" s="15">
        <f t="shared" si="15"/>
        <v>0</v>
      </c>
      <c r="AX19" s="15"/>
      <c r="AY19" s="15"/>
      <c r="AZ19" s="15"/>
      <c r="BA19" s="14"/>
      <c r="BB19" s="20"/>
      <c r="BC19" s="20"/>
      <c r="BD19" s="20"/>
      <c r="BE19" s="20"/>
      <c r="BF19" s="20"/>
      <c r="BG19" s="20"/>
      <c r="BH19" s="20"/>
      <c r="BI19" s="20"/>
      <c r="BJ19" s="14"/>
      <c r="BK19" s="20"/>
      <c r="BL19" s="20"/>
      <c r="BM19" s="20"/>
      <c r="BN19" s="20"/>
      <c r="BO19" s="27"/>
      <c r="BP19" s="27"/>
      <c r="BQ19" s="27"/>
      <c r="BR19" s="27"/>
    </row>
    <row r="20" spans="1:70" ht="16.5" customHeight="1">
      <c r="A20" s="14" t="s">
        <v>34</v>
      </c>
      <c r="B20" s="14">
        <f>E20+H20+K20+N20+Q20+T20+W20+Z20+AC20+AF20+AI20+AL20+AO20+AR20+AU20</f>
        <v>7169950</v>
      </c>
      <c r="C20" s="14">
        <f>F20+I20+L20+O20+R20+U20+X20+AA20+AD20+AG20+AJ20+AM20+AP20+AS20+AV20+AY20</f>
        <v>4514527</v>
      </c>
      <c r="D20" s="15">
        <f t="shared" si="0"/>
        <v>2655423</v>
      </c>
      <c r="E20" s="15">
        <v>5630941</v>
      </c>
      <c r="F20" s="15">
        <f t="shared" si="17"/>
        <v>3634829</v>
      </c>
      <c r="G20" s="15">
        <f t="shared" si="18"/>
        <v>1996112</v>
      </c>
      <c r="H20" s="15">
        <v>1238809</v>
      </c>
      <c r="I20" s="15">
        <f t="shared" si="19"/>
        <v>728300</v>
      </c>
      <c r="J20" s="15">
        <f t="shared" si="1"/>
        <v>510509</v>
      </c>
      <c r="K20" s="15">
        <v>31200</v>
      </c>
      <c r="L20" s="15">
        <v>21299</v>
      </c>
      <c r="M20" s="15">
        <f t="shared" si="2"/>
        <v>9901</v>
      </c>
      <c r="N20" s="15">
        <v>6100</v>
      </c>
      <c r="O20" s="15"/>
      <c r="P20" s="15">
        <f t="shared" si="3"/>
        <v>6100</v>
      </c>
      <c r="Q20" s="16">
        <v>0</v>
      </c>
      <c r="R20" s="15">
        <v>0</v>
      </c>
      <c r="S20" s="15">
        <f t="shared" si="4"/>
        <v>0</v>
      </c>
      <c r="T20" s="15">
        <v>16500</v>
      </c>
      <c r="U20" s="15">
        <v>4570</v>
      </c>
      <c r="V20" s="15">
        <f t="shared" si="6"/>
        <v>11930</v>
      </c>
      <c r="W20" s="15">
        <v>49500</v>
      </c>
      <c r="X20" s="15">
        <v>3757</v>
      </c>
      <c r="Y20" s="15">
        <f t="shared" si="7"/>
        <v>45743</v>
      </c>
      <c r="Z20" s="15">
        <v>131500</v>
      </c>
      <c r="AA20" s="15">
        <v>93903</v>
      </c>
      <c r="AB20" s="15">
        <f t="shared" si="8"/>
        <v>37597</v>
      </c>
      <c r="AC20" s="15">
        <v>5500</v>
      </c>
      <c r="AD20" s="15">
        <v>3241</v>
      </c>
      <c r="AE20" s="15">
        <f t="shared" si="9"/>
        <v>2259</v>
      </c>
      <c r="AF20" s="15">
        <v>38400</v>
      </c>
      <c r="AG20" s="15">
        <v>14519</v>
      </c>
      <c r="AH20" s="15">
        <f t="shared" si="10"/>
        <v>23881</v>
      </c>
      <c r="AI20" s="16">
        <v>0</v>
      </c>
      <c r="AJ20" s="15">
        <v>0</v>
      </c>
      <c r="AK20" s="15">
        <f t="shared" si="11"/>
        <v>0</v>
      </c>
      <c r="AL20" s="15">
        <v>8500</v>
      </c>
      <c r="AM20" s="15">
        <v>4743</v>
      </c>
      <c r="AN20" s="15">
        <f t="shared" si="12"/>
        <v>3757</v>
      </c>
      <c r="AO20" s="16">
        <v>5000</v>
      </c>
      <c r="AP20" s="15"/>
      <c r="AQ20" s="15">
        <f t="shared" si="13"/>
        <v>5000</v>
      </c>
      <c r="AR20" s="16">
        <v>0</v>
      </c>
      <c r="AS20" s="15">
        <v>0</v>
      </c>
      <c r="AT20" s="15">
        <f t="shared" si="14"/>
        <v>0</v>
      </c>
      <c r="AU20" s="15">
        <v>8000</v>
      </c>
      <c r="AV20" s="15">
        <v>5366</v>
      </c>
      <c r="AW20" s="15">
        <f t="shared" si="15"/>
        <v>2634</v>
      </c>
      <c r="AX20" s="15"/>
      <c r="AY20" s="15"/>
      <c r="AZ20" s="15"/>
      <c r="BA20" s="14" t="s">
        <v>26</v>
      </c>
      <c r="BB20" s="15"/>
      <c r="BC20" s="15"/>
      <c r="BD20" s="15"/>
      <c r="BE20" s="15"/>
      <c r="BF20" s="15"/>
      <c r="BG20" s="15"/>
      <c r="BH20" s="15"/>
      <c r="BI20" s="15"/>
      <c r="BJ20" s="14">
        <f>SUM(BB20:BI20)</f>
        <v>0</v>
      </c>
      <c r="BK20" s="15"/>
      <c r="BL20" s="15">
        <v>3634829</v>
      </c>
      <c r="BM20" s="15"/>
      <c r="BN20" s="15">
        <v>728300</v>
      </c>
      <c r="BO20" s="26"/>
      <c r="BP20" s="26"/>
      <c r="BQ20" s="26"/>
      <c r="BR20" s="26"/>
    </row>
    <row r="21" spans="1:70" ht="15.75">
      <c r="A21" s="14"/>
      <c r="B21" s="14">
        <f>E21+H21+K21+N21+Q21+T21+W21+Z21+AC21+AF21+AI21+AL21+AO21+AR21+AX21</f>
        <v>0</v>
      </c>
      <c r="C21" s="14"/>
      <c r="D21" s="15">
        <f t="shared" si="0"/>
        <v>0</v>
      </c>
      <c r="E21" s="15">
        <f t="shared" si="20"/>
        <v>0</v>
      </c>
      <c r="F21" s="15">
        <f t="shared" si="17"/>
        <v>0</v>
      </c>
      <c r="G21" s="15">
        <f t="shared" si="18"/>
        <v>0</v>
      </c>
      <c r="H21" s="15">
        <f t="shared" si="21"/>
        <v>0</v>
      </c>
      <c r="I21" s="15">
        <f t="shared" si="19"/>
        <v>0</v>
      </c>
      <c r="J21" s="15">
        <f t="shared" si="1"/>
        <v>0</v>
      </c>
      <c r="K21" s="15"/>
      <c r="L21" s="15"/>
      <c r="M21" s="15">
        <f t="shared" si="2"/>
        <v>0</v>
      </c>
      <c r="N21" s="15"/>
      <c r="O21" s="15"/>
      <c r="P21" s="15">
        <f t="shared" si="3"/>
        <v>0</v>
      </c>
      <c r="Q21" s="16"/>
      <c r="R21" s="15"/>
      <c r="S21" s="15">
        <f t="shared" si="4"/>
        <v>0</v>
      </c>
      <c r="T21" s="16"/>
      <c r="U21" s="15"/>
      <c r="V21" s="15">
        <f t="shared" si="6"/>
        <v>0</v>
      </c>
      <c r="W21" s="15"/>
      <c r="X21" s="15"/>
      <c r="Y21" s="15">
        <f t="shared" si="7"/>
        <v>0</v>
      </c>
      <c r="Z21" s="15"/>
      <c r="AA21" s="15"/>
      <c r="AB21" s="15">
        <f t="shared" si="8"/>
        <v>0</v>
      </c>
      <c r="AC21" s="15"/>
      <c r="AD21" s="15"/>
      <c r="AE21" s="15">
        <f t="shared" si="9"/>
        <v>0</v>
      </c>
      <c r="AF21" s="15"/>
      <c r="AG21" s="15"/>
      <c r="AH21" s="15">
        <f t="shared" si="10"/>
        <v>0</v>
      </c>
      <c r="AI21" s="16"/>
      <c r="AJ21" s="15"/>
      <c r="AK21" s="15">
        <f t="shared" si="11"/>
        <v>0</v>
      </c>
      <c r="AL21" s="15"/>
      <c r="AM21" s="15"/>
      <c r="AN21" s="15">
        <f t="shared" si="12"/>
        <v>0</v>
      </c>
      <c r="AO21" s="16"/>
      <c r="AP21" s="15"/>
      <c r="AQ21" s="15">
        <f t="shared" si="13"/>
        <v>0</v>
      </c>
      <c r="AR21" s="16"/>
      <c r="AS21" s="15"/>
      <c r="AT21" s="15">
        <f t="shared" si="14"/>
        <v>0</v>
      </c>
      <c r="AU21" s="15"/>
      <c r="AV21" s="15"/>
      <c r="AW21" s="15">
        <f t="shared" si="15"/>
        <v>0</v>
      </c>
      <c r="AX21" s="15"/>
      <c r="AY21" s="15"/>
      <c r="AZ21" s="15"/>
      <c r="BA21" s="14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44"/>
      <c r="BP21" s="44"/>
      <c r="BQ21" s="44"/>
      <c r="BR21" s="44"/>
    </row>
    <row r="22" spans="1:70" ht="15.75">
      <c r="A22" s="14" t="s">
        <v>27</v>
      </c>
      <c r="B22" s="14">
        <f>E22+H22+K22+N22+Q22+T22+W22+Z22+AC22+AF22+AI22+AL22+AO22+AR22+AX22</f>
        <v>7757018</v>
      </c>
      <c r="C22" s="14">
        <f>F22+I22+L22+O22+R22+U22+X22+AA22+AD22+AG22+AJ22+AM22+AP22+AS22+AV22+AY22</f>
        <v>5014193</v>
      </c>
      <c r="D22" s="15">
        <f t="shared" si="0"/>
        <v>2742825</v>
      </c>
      <c r="E22" s="15">
        <v>5644726</v>
      </c>
      <c r="F22" s="15">
        <f t="shared" si="17"/>
        <v>3739116</v>
      </c>
      <c r="G22" s="15">
        <f t="shared" si="18"/>
        <v>1905610</v>
      </c>
      <c r="H22" s="15">
        <v>1241842</v>
      </c>
      <c r="I22" s="15">
        <f t="shared" si="19"/>
        <v>844012</v>
      </c>
      <c r="J22" s="15">
        <f t="shared" si="1"/>
        <v>397830</v>
      </c>
      <c r="K22" s="15">
        <v>75200</v>
      </c>
      <c r="L22" s="15">
        <v>26969</v>
      </c>
      <c r="M22" s="15">
        <f t="shared" si="2"/>
        <v>48231</v>
      </c>
      <c r="N22" s="15">
        <v>8000</v>
      </c>
      <c r="O22" s="15">
        <v>6427</v>
      </c>
      <c r="P22" s="15">
        <f t="shared" si="3"/>
        <v>1573</v>
      </c>
      <c r="Q22" s="16">
        <v>0</v>
      </c>
      <c r="R22" s="15">
        <v>0</v>
      </c>
      <c r="S22" s="15">
        <f t="shared" si="4"/>
        <v>0</v>
      </c>
      <c r="T22" s="15">
        <v>139500</v>
      </c>
      <c r="U22" s="15">
        <v>50588</v>
      </c>
      <c r="V22" s="15">
        <f t="shared" si="6"/>
        <v>88912</v>
      </c>
      <c r="W22" s="15">
        <v>175000</v>
      </c>
      <c r="X22" s="15">
        <v>68850</v>
      </c>
      <c r="Y22" s="15">
        <f t="shared" si="7"/>
        <v>106150</v>
      </c>
      <c r="Z22" s="15">
        <v>195700</v>
      </c>
      <c r="AA22" s="15">
        <v>114942</v>
      </c>
      <c r="AB22" s="15">
        <f t="shared" si="8"/>
        <v>80758</v>
      </c>
      <c r="AC22" s="15">
        <v>19650</v>
      </c>
      <c r="AD22" s="15">
        <v>8454</v>
      </c>
      <c r="AE22" s="15">
        <f t="shared" si="9"/>
        <v>11196</v>
      </c>
      <c r="AF22" s="15">
        <v>229400</v>
      </c>
      <c r="AG22" s="15">
        <v>138648</v>
      </c>
      <c r="AH22" s="15">
        <f t="shared" si="10"/>
        <v>90752</v>
      </c>
      <c r="AI22" s="16">
        <v>0</v>
      </c>
      <c r="AJ22" s="15">
        <v>0</v>
      </c>
      <c r="AK22" s="15">
        <f t="shared" si="11"/>
        <v>0</v>
      </c>
      <c r="AL22" s="15">
        <v>23000</v>
      </c>
      <c r="AM22" s="15">
        <v>15337</v>
      </c>
      <c r="AN22" s="15">
        <f t="shared" si="12"/>
        <v>7663</v>
      </c>
      <c r="AO22" s="16">
        <v>5000</v>
      </c>
      <c r="AP22" s="15">
        <v>850</v>
      </c>
      <c r="AQ22" s="15">
        <f t="shared" si="13"/>
        <v>4150</v>
      </c>
      <c r="AR22" s="16">
        <v>0</v>
      </c>
      <c r="AS22" s="15">
        <v>0</v>
      </c>
      <c r="AT22" s="15">
        <f t="shared" si="14"/>
        <v>0</v>
      </c>
      <c r="AU22" s="15"/>
      <c r="AV22" s="15"/>
      <c r="AW22" s="15">
        <f t="shared" si="15"/>
        <v>0</v>
      </c>
      <c r="AX22" s="15"/>
      <c r="AY22" s="15"/>
      <c r="AZ22" s="15"/>
      <c r="BA22" s="14" t="s">
        <v>27</v>
      </c>
      <c r="BB22" s="15"/>
      <c r="BC22" s="15"/>
      <c r="BD22" s="15"/>
      <c r="BE22" s="15"/>
      <c r="BF22" s="15"/>
      <c r="BG22" s="15"/>
      <c r="BH22" s="15"/>
      <c r="BI22" s="15"/>
      <c r="BJ22" s="14">
        <f>SUM(BB22:BI22)</f>
        <v>0</v>
      </c>
      <c r="BK22" s="15"/>
      <c r="BL22" s="15">
        <v>3739116</v>
      </c>
      <c r="BM22" s="15"/>
      <c r="BN22" s="15">
        <v>844012</v>
      </c>
      <c r="BO22" s="27"/>
      <c r="BP22" s="27"/>
      <c r="BQ22" s="27"/>
      <c r="BR22" s="27"/>
    </row>
    <row r="23" spans="1:70" ht="15.75">
      <c r="A23" s="14"/>
      <c r="B23" s="14"/>
      <c r="C23" s="14"/>
      <c r="D23" s="15">
        <f t="shared" si="0"/>
        <v>0</v>
      </c>
      <c r="E23" s="15">
        <f t="shared" si="20"/>
        <v>0</v>
      </c>
      <c r="F23" s="15">
        <f t="shared" si="17"/>
        <v>0</v>
      </c>
      <c r="G23" s="15">
        <f t="shared" si="18"/>
        <v>0</v>
      </c>
      <c r="H23" s="15">
        <f t="shared" si="21"/>
        <v>0</v>
      </c>
      <c r="I23" s="15">
        <f t="shared" si="19"/>
        <v>0</v>
      </c>
      <c r="J23" s="15">
        <f t="shared" si="1"/>
        <v>0</v>
      </c>
      <c r="K23" s="15"/>
      <c r="L23" s="15"/>
      <c r="M23" s="15">
        <f t="shared" si="2"/>
        <v>0</v>
      </c>
      <c r="N23" s="16"/>
      <c r="O23" s="16"/>
      <c r="P23" s="15">
        <f t="shared" si="3"/>
        <v>0</v>
      </c>
      <c r="Q23" s="16"/>
      <c r="R23" s="16"/>
      <c r="S23" s="15">
        <f t="shared" si="4"/>
        <v>0</v>
      </c>
      <c r="T23" s="15"/>
      <c r="U23" s="15"/>
      <c r="V23" s="15">
        <f t="shared" si="6"/>
        <v>0</v>
      </c>
      <c r="W23" s="16"/>
      <c r="X23" s="16"/>
      <c r="Y23" s="15">
        <f t="shared" si="7"/>
        <v>0</v>
      </c>
      <c r="Z23" s="16"/>
      <c r="AA23" s="16"/>
      <c r="AB23" s="15">
        <f t="shared" si="8"/>
        <v>0</v>
      </c>
      <c r="AC23" s="16"/>
      <c r="AD23" s="16"/>
      <c r="AE23" s="15">
        <f t="shared" si="9"/>
        <v>0</v>
      </c>
      <c r="AF23" s="16"/>
      <c r="AG23" s="16"/>
      <c r="AH23" s="15">
        <f t="shared" si="10"/>
        <v>0</v>
      </c>
      <c r="AI23" s="16"/>
      <c r="AJ23" s="16"/>
      <c r="AK23" s="15">
        <f t="shared" si="11"/>
        <v>0</v>
      </c>
      <c r="AL23" s="16"/>
      <c r="AM23" s="16"/>
      <c r="AN23" s="15">
        <f t="shared" si="12"/>
        <v>0</v>
      </c>
      <c r="AO23" s="16"/>
      <c r="AP23" s="16"/>
      <c r="AQ23" s="15">
        <f t="shared" si="13"/>
        <v>0</v>
      </c>
      <c r="AR23" s="16"/>
      <c r="AS23" s="16"/>
      <c r="AT23" s="15">
        <f t="shared" si="14"/>
        <v>0</v>
      </c>
      <c r="AU23" s="16"/>
      <c r="AV23" s="16"/>
      <c r="AW23" s="16"/>
      <c r="AX23" s="16"/>
      <c r="AY23" s="16"/>
      <c r="AZ23" s="16"/>
      <c r="BA23" s="14"/>
      <c r="BB23" s="15"/>
      <c r="BC23" s="15"/>
      <c r="BD23" s="15"/>
      <c r="BE23" s="15"/>
      <c r="BF23" s="15"/>
      <c r="BG23" s="39"/>
      <c r="BH23" s="39"/>
      <c r="BI23" s="39"/>
      <c r="BJ23" s="15"/>
      <c r="BK23" s="15"/>
      <c r="BL23" s="15"/>
      <c r="BM23" s="15"/>
      <c r="BN23" s="15"/>
      <c r="BO23" s="27"/>
      <c r="BP23" s="27"/>
      <c r="BQ23" s="27"/>
      <c r="BR23" s="27"/>
    </row>
    <row r="24" spans="1:70" ht="15.75">
      <c r="A24" s="14" t="s">
        <v>44</v>
      </c>
      <c r="B24" s="14">
        <f>E24+H24+K24+N24+Q24+T24+W24+Z24+AC24+AF24+AI24+AL24+AO24+AR24+AX24</f>
        <v>2187512</v>
      </c>
      <c r="C24" s="14">
        <f>F24+I24+L24+O24+R24+U24+X24+AA24+AD24+AG24+AJ24+AM24+AP24+AS24+AV24+AY24</f>
        <v>614972</v>
      </c>
      <c r="D24" s="15">
        <f t="shared" si="0"/>
        <v>1572540</v>
      </c>
      <c r="E24" s="15">
        <v>1756602</v>
      </c>
      <c r="F24" s="15">
        <f t="shared" si="17"/>
        <v>491489</v>
      </c>
      <c r="G24" s="15">
        <f t="shared" si="18"/>
        <v>1265113</v>
      </c>
      <c r="H24" s="15">
        <v>393310</v>
      </c>
      <c r="I24" s="15">
        <f t="shared" si="19"/>
        <v>113648</v>
      </c>
      <c r="J24" s="15">
        <f t="shared" si="1"/>
        <v>279662</v>
      </c>
      <c r="K24" s="15">
        <v>15500</v>
      </c>
      <c r="L24" s="15">
        <v>7281</v>
      </c>
      <c r="M24" s="15">
        <f t="shared" si="2"/>
        <v>8219</v>
      </c>
      <c r="N24" s="37">
        <v>1500</v>
      </c>
      <c r="O24" s="16"/>
      <c r="P24" s="15">
        <f t="shared" si="3"/>
        <v>1500</v>
      </c>
      <c r="Q24" s="16">
        <v>0</v>
      </c>
      <c r="R24" s="16">
        <v>0</v>
      </c>
      <c r="S24" s="15">
        <f t="shared" si="4"/>
        <v>0</v>
      </c>
      <c r="T24" s="15">
        <v>16400</v>
      </c>
      <c r="U24" s="15">
        <v>1830</v>
      </c>
      <c r="V24" s="15">
        <f t="shared" si="6"/>
        <v>14570</v>
      </c>
      <c r="W24" s="16">
        <v>4200</v>
      </c>
      <c r="X24" s="16">
        <v>724</v>
      </c>
      <c r="Y24" s="15">
        <f t="shared" si="7"/>
        <v>3476</v>
      </c>
      <c r="Z24" s="16">
        <v>0</v>
      </c>
      <c r="AA24" s="16">
        <v>0</v>
      </c>
      <c r="AB24" s="15">
        <f t="shared" si="8"/>
        <v>0</v>
      </c>
      <c r="AC24" s="16">
        <v>0</v>
      </c>
      <c r="AD24" s="16">
        <v>0</v>
      </c>
      <c r="AE24" s="15">
        <f t="shared" si="9"/>
        <v>0</v>
      </c>
      <c r="AF24" s="16"/>
      <c r="AG24" s="16"/>
      <c r="AH24" s="15">
        <f t="shared" si="10"/>
        <v>0</v>
      </c>
      <c r="AI24" s="16">
        <v>0</v>
      </c>
      <c r="AJ24" s="16"/>
      <c r="AK24" s="15">
        <f t="shared" si="11"/>
        <v>0</v>
      </c>
      <c r="AL24" s="16">
        <v>0</v>
      </c>
      <c r="AM24" s="16">
        <v>0</v>
      </c>
      <c r="AN24" s="15">
        <f t="shared" si="12"/>
        <v>0</v>
      </c>
      <c r="AO24" s="16">
        <v>0</v>
      </c>
      <c r="AP24" s="16"/>
      <c r="AQ24" s="15">
        <f t="shared" si="13"/>
        <v>0</v>
      </c>
      <c r="AR24" s="16">
        <v>0</v>
      </c>
      <c r="AS24" s="16"/>
      <c r="AT24" s="15">
        <f t="shared" si="14"/>
        <v>0</v>
      </c>
      <c r="AU24" s="16"/>
      <c r="AV24" s="16"/>
      <c r="AW24" s="16"/>
      <c r="AX24" s="16">
        <v>0</v>
      </c>
      <c r="AY24" s="16"/>
      <c r="AZ24" s="16"/>
      <c r="BA24" s="15" t="s">
        <v>47</v>
      </c>
      <c r="BB24" s="15"/>
      <c r="BC24" s="15"/>
      <c r="BD24" s="15"/>
      <c r="BE24" s="40"/>
      <c r="BF24" s="40"/>
      <c r="BG24" s="15"/>
      <c r="BH24" s="35"/>
      <c r="BI24" s="35"/>
      <c r="BJ24" s="45">
        <f>SUM(BB24:BI24)</f>
        <v>0</v>
      </c>
      <c r="BK24" s="15">
        <v>415456</v>
      </c>
      <c r="BL24" s="15">
        <v>76033</v>
      </c>
      <c r="BM24" s="15">
        <v>92341</v>
      </c>
      <c r="BN24" s="15">
        <v>21307</v>
      </c>
      <c r="BO24" s="27"/>
      <c r="BP24" s="27"/>
      <c r="BQ24" s="27"/>
      <c r="BR24" s="27"/>
    </row>
    <row r="25" spans="1:70" ht="15.75">
      <c r="A25" s="29"/>
      <c r="B25" s="27"/>
      <c r="C25" s="26"/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28"/>
      <c r="Q25" s="28"/>
      <c r="R25" s="28"/>
      <c r="S25" s="28"/>
      <c r="T25" s="28"/>
      <c r="U25" s="28"/>
      <c r="V25" s="28"/>
      <c r="W25" s="28"/>
      <c r="X25" s="3"/>
      <c r="Y25" s="3"/>
      <c r="Z25" s="28"/>
      <c r="AA25" s="3"/>
      <c r="AB25" s="3"/>
      <c r="AC25" s="28"/>
      <c r="AD25" s="3"/>
      <c r="AE25" s="3"/>
      <c r="AF25" s="28"/>
      <c r="AG25" s="3"/>
      <c r="AH25" s="38"/>
      <c r="AI25" s="28"/>
      <c r="AJ25" s="28"/>
      <c r="AK25" s="28"/>
      <c r="AL25" s="3"/>
      <c r="AM25" s="3"/>
      <c r="AN25" s="28"/>
      <c r="AO25" s="28"/>
      <c r="AP25" s="28"/>
      <c r="AQ25" s="28"/>
      <c r="AR25" s="28"/>
      <c r="AS25" s="28"/>
      <c r="AT25" s="28"/>
      <c r="AU25" s="3"/>
      <c r="AV25" s="3"/>
      <c r="AW25" s="28"/>
      <c r="AX25" s="3"/>
      <c r="AY25" s="3"/>
      <c r="AZ25" s="28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N25" s="27"/>
      <c r="BO25" s="27"/>
      <c r="BP25" s="27"/>
      <c r="BQ25" s="27"/>
      <c r="BR25" s="27"/>
    </row>
    <row r="26" spans="1:70" ht="18.75">
      <c r="A26" s="1"/>
      <c r="B26" s="32" t="s">
        <v>58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27"/>
      <c r="BO26" s="27"/>
      <c r="BP26" s="27"/>
      <c r="BQ26" s="27"/>
      <c r="BR26" s="27"/>
    </row>
    <row r="27" spans="1:70" ht="18.75">
      <c r="A27" s="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27"/>
      <c r="BO27" s="27"/>
      <c r="BP27" s="27"/>
      <c r="BQ27" s="27"/>
      <c r="BR27" s="27"/>
    </row>
    <row r="28" spans="1:70" ht="18.75">
      <c r="A28" s="1"/>
      <c r="B28" s="32" t="s">
        <v>54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29"/>
      <c r="BO28" s="29"/>
      <c r="BP28" s="29"/>
      <c r="BQ28" s="29"/>
      <c r="BR28" s="29"/>
    </row>
    <row r="29" spans="1:70" ht="12.75">
      <c r="A29" s="1"/>
      <c r="B29" s="1"/>
      <c r="C29" s="2"/>
      <c r="D29" s="2"/>
      <c r="E29" s="1"/>
      <c r="F29" s="1"/>
      <c r="G29" s="1"/>
      <c r="H29" s="1"/>
      <c r="I29" s="1"/>
      <c r="J29" s="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29"/>
      <c r="BO29" s="29"/>
      <c r="BP29" s="29"/>
      <c r="BQ29" s="29"/>
      <c r="BR29" s="29"/>
    </row>
    <row r="30" spans="1:70" ht="12.75">
      <c r="A30" s="1" t="s">
        <v>60</v>
      </c>
      <c r="B30" s="1"/>
      <c r="C30" s="2"/>
      <c r="D30" s="2"/>
      <c r="E30" s="1"/>
      <c r="F30" s="1"/>
      <c r="G30" s="1"/>
      <c r="H30" s="1"/>
      <c r="I30" s="1"/>
      <c r="J30" s="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41"/>
      <c r="BO30" s="41"/>
      <c r="BP30" s="41"/>
      <c r="BQ30" s="41"/>
      <c r="BR30" s="41"/>
    </row>
    <row r="31" spans="66:70" ht="12.75">
      <c r="BN31" s="41"/>
      <c r="BO31" s="41"/>
      <c r="BP31" s="41"/>
      <c r="BQ31" s="41"/>
      <c r="BR31" s="41"/>
    </row>
    <row r="32" spans="66:70" ht="12.75">
      <c r="BN32" s="41"/>
      <c r="BO32" s="41"/>
      <c r="BP32" s="41"/>
      <c r="BQ32" s="41"/>
      <c r="BR32" s="41"/>
    </row>
    <row r="33" spans="66:70" ht="12.75">
      <c r="BN33" s="41"/>
      <c r="BO33" s="41"/>
      <c r="BP33" s="41"/>
      <c r="BQ33" s="41"/>
      <c r="BR33" s="41"/>
    </row>
    <row r="34" spans="66:70" ht="12.75">
      <c r="BN34" s="41"/>
      <c r="BO34" s="41"/>
      <c r="BP34" s="41"/>
      <c r="BQ34" s="41"/>
      <c r="BR34" s="41"/>
    </row>
    <row r="35" spans="65:70" ht="12.75">
      <c r="BM35" s="41"/>
      <c r="BN35" s="41"/>
      <c r="BO35" s="41"/>
      <c r="BP35" s="41"/>
      <c r="BQ35" s="41"/>
      <c r="BR35" s="41"/>
    </row>
    <row r="36" spans="65:70" ht="12.75">
      <c r="BM36" s="41"/>
      <c r="BN36" s="41"/>
      <c r="BO36" s="41"/>
      <c r="BP36" s="41"/>
      <c r="BQ36" s="41"/>
      <c r="BR36" s="41"/>
    </row>
    <row r="37" spans="65:70" ht="12.75">
      <c r="BM37" s="41"/>
      <c r="BN37" s="41"/>
      <c r="BO37" s="41"/>
      <c r="BP37" s="41"/>
      <c r="BQ37" s="41"/>
      <c r="BR37" s="41"/>
    </row>
    <row r="38" spans="65:70" ht="12.75">
      <c r="BM38" s="41"/>
      <c r="BN38" s="41"/>
      <c r="BO38" s="41"/>
      <c r="BP38" s="41"/>
      <c r="BQ38" s="41"/>
      <c r="BR38" s="41"/>
    </row>
    <row r="39" spans="65:70" ht="12.75">
      <c r="BM39" s="41"/>
      <c r="BN39" s="41"/>
      <c r="BO39" s="41"/>
      <c r="BP39" s="41"/>
      <c r="BQ39" s="41"/>
      <c r="BR39" s="41"/>
    </row>
    <row r="40" spans="65:70" ht="12.75">
      <c r="BM40" s="41"/>
      <c r="BN40" s="41"/>
      <c r="BO40" s="41"/>
      <c r="BP40" s="41"/>
      <c r="BQ40" s="41"/>
      <c r="BR40" s="41"/>
    </row>
    <row r="41" spans="65:70" ht="12.75">
      <c r="BM41" s="41"/>
      <c r="BN41" s="41"/>
      <c r="BO41" s="41"/>
      <c r="BP41" s="41"/>
      <c r="BQ41" s="41"/>
      <c r="BR41" s="41"/>
    </row>
    <row r="42" spans="65:70" ht="12.75">
      <c r="BM42" s="41"/>
      <c r="BN42" s="41"/>
      <c r="BO42" s="41"/>
      <c r="BP42" s="41"/>
      <c r="BQ42" s="41"/>
      <c r="BR42" s="41"/>
    </row>
    <row r="43" spans="65:70" ht="12.75">
      <c r="BM43" s="41"/>
      <c r="BN43" s="41"/>
      <c r="BO43" s="41"/>
      <c r="BP43" s="41"/>
      <c r="BQ43" s="41"/>
      <c r="BR43" s="41"/>
    </row>
    <row r="44" spans="65:70" ht="12.75">
      <c r="BM44" s="41"/>
      <c r="BN44" s="41"/>
      <c r="BO44" s="41"/>
      <c r="BP44" s="41"/>
      <c r="BQ44" s="41"/>
      <c r="BR44" s="41"/>
    </row>
    <row r="45" spans="65:70" ht="12.75">
      <c r="BM45" s="41"/>
      <c r="BN45" s="41"/>
      <c r="BO45" s="41"/>
      <c r="BP45" s="41"/>
      <c r="BQ45" s="41"/>
      <c r="BR45" s="41"/>
    </row>
    <row r="46" spans="65:70" ht="12.75">
      <c r="BM46" s="41"/>
      <c r="BN46" s="41"/>
      <c r="BO46" s="41"/>
      <c r="BP46" s="41"/>
      <c r="BQ46" s="41"/>
      <c r="BR46" s="41"/>
    </row>
    <row r="47" spans="65:70" ht="12.75">
      <c r="BM47" s="41"/>
      <c r="BN47" s="41"/>
      <c r="BO47" s="41"/>
      <c r="BP47" s="41"/>
      <c r="BQ47" s="41"/>
      <c r="BR47" s="41"/>
    </row>
    <row r="48" spans="65:70" ht="12.75">
      <c r="BM48" s="41"/>
      <c r="BN48" s="41"/>
      <c r="BO48" s="41"/>
      <c r="BP48" s="41"/>
      <c r="BQ48" s="41"/>
      <c r="BR48" s="41"/>
    </row>
    <row r="49" spans="65:70" ht="12.75">
      <c r="BM49" s="41"/>
      <c r="BN49" s="41"/>
      <c r="BO49" s="41"/>
      <c r="BP49" s="41"/>
      <c r="BQ49" s="41"/>
      <c r="BR49" s="41"/>
    </row>
    <row r="50" spans="65:70" ht="12.75">
      <c r="BM50" s="41"/>
      <c r="BN50" s="41"/>
      <c r="BO50" s="41"/>
      <c r="BP50" s="41"/>
      <c r="BQ50" s="41"/>
      <c r="BR50" s="41"/>
    </row>
    <row r="51" spans="65:70" ht="12.75">
      <c r="BM51" s="41"/>
      <c r="BN51" s="41"/>
      <c r="BO51" s="41"/>
      <c r="BP51" s="41"/>
      <c r="BQ51" s="41"/>
      <c r="BR51" s="41"/>
    </row>
  </sheetData>
  <sheetProtection/>
  <mergeCells count="20">
    <mergeCell ref="AI6:AK6"/>
    <mergeCell ref="AL6:AN6"/>
    <mergeCell ref="A5:O5"/>
    <mergeCell ref="B6:D6"/>
    <mergeCell ref="E6:G6"/>
    <mergeCell ref="H6:J6"/>
    <mergeCell ref="K6:M6"/>
    <mergeCell ref="N6:P6"/>
    <mergeCell ref="Q6:S6"/>
    <mergeCell ref="T6:V6"/>
    <mergeCell ref="AU6:AW6"/>
    <mergeCell ref="AX6:AZ6"/>
    <mergeCell ref="BA6:BI6"/>
    <mergeCell ref="BJ6:BM6"/>
    <mergeCell ref="W6:Y6"/>
    <mergeCell ref="Z6:AB6"/>
    <mergeCell ref="AC6:AE6"/>
    <mergeCell ref="AF6:AH6"/>
    <mergeCell ref="AO6:AQ6"/>
    <mergeCell ref="AR6:AT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colBreaks count="3" manualBreakCount="3">
    <brk id="13" max="65535" man="1"/>
    <brk id="31" max="29" man="1"/>
    <brk id="4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2021-08-10T08:43:46Z</cp:lastPrinted>
  <dcterms:created xsi:type="dcterms:W3CDTF">1996-10-08T23:32:33Z</dcterms:created>
  <dcterms:modified xsi:type="dcterms:W3CDTF">2021-09-21T07:19:50Z</dcterms:modified>
  <cp:category/>
  <cp:version/>
  <cp:contentType/>
  <cp:contentStatus/>
</cp:coreProperties>
</file>